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5" documentId="8_{56C18CFD-71F0-47AA-8E83-06C33646EADE}" xr6:coauthVersionLast="47" xr6:coauthVersionMax="47" xr10:uidLastSave="{8A07FB20-79A5-4B22-9436-24E83E976696}"/>
  <bookViews>
    <workbookView xWindow="-110" yWindow="-110" windowWidth="19420" windowHeight="10300" xr2:uid="{00000000-000D-0000-FFFF-FFFF00000000}"/>
  </bookViews>
  <sheets>
    <sheet name="Dashboard" sheetId="2" r:id="rId1"/>
    <sheet name="Master Checklist" sheetId="3" r:id="rId2"/>
    <sheet name="Lists" sheetId="1" r:id="rId3"/>
    <sheet name="Section A - SIS Health" sheetId="4" r:id="rId4"/>
    <sheet name="Section B - PLC Solver" sheetId="5" r:id="rId5"/>
    <sheet name="Section C - Field Instruments" sheetId="6" r:id="rId6"/>
    <sheet name="Section D - Final Elements" sheetId="7" r:id="rId7"/>
    <sheet name="Section E - Bypass Mgmt" sheetId="8" r:id="rId8"/>
    <sheet name="Section F - UPS Power" sheetId="9" r:id="rId9"/>
    <sheet name="Section G - Network" sheetId="10" r:id="rId10"/>
    <sheet name="Section H - Panel Env" sheetId="11" r:id="rId11"/>
    <sheet name="Section I - Compliance" sheetId="12" r:id="rId12"/>
    <sheet name="Section J - Ops Practice" sheetId="13" r:id="rId13"/>
    <sheet name="Corrective Actions" sheetId="14" r:id="rId14"/>
    <sheet name="Frequency Summary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5" l="1"/>
  <c r="B22" i="15"/>
  <c r="B21" i="15"/>
  <c r="B20" i="15"/>
  <c r="B19" i="15"/>
  <c r="B18" i="15"/>
  <c r="B17" i="15"/>
  <c r="B16" i="15"/>
  <c r="B15" i="15"/>
  <c r="B14" i="15"/>
  <c r="B10" i="15"/>
  <c r="B9" i="15"/>
  <c r="B8" i="15"/>
  <c r="B7" i="15"/>
  <c r="B11" i="15" s="1"/>
  <c r="B6" i="15"/>
  <c r="B5" i="15"/>
  <c r="K9" i="13"/>
  <c r="K8" i="13"/>
  <c r="K7" i="13"/>
  <c r="K6" i="13"/>
  <c r="K5" i="13"/>
  <c r="K9" i="12"/>
  <c r="K8" i="12"/>
  <c r="K7" i="12"/>
  <c r="K6" i="12"/>
  <c r="K5" i="12"/>
  <c r="K9" i="11"/>
  <c r="K8" i="11"/>
  <c r="K7" i="11"/>
  <c r="K6" i="11"/>
  <c r="K5" i="11"/>
  <c r="K9" i="10"/>
  <c r="K8" i="10"/>
  <c r="K7" i="10"/>
  <c r="K6" i="10"/>
  <c r="K5" i="10"/>
  <c r="K9" i="9"/>
  <c r="K8" i="9"/>
  <c r="K7" i="9"/>
  <c r="K6" i="9"/>
  <c r="K5" i="9"/>
  <c r="K9" i="8"/>
  <c r="K8" i="8"/>
  <c r="K7" i="8"/>
  <c r="K6" i="8"/>
  <c r="K5" i="8"/>
  <c r="K14" i="7"/>
  <c r="K13" i="7"/>
  <c r="K12" i="7"/>
  <c r="K11" i="7"/>
  <c r="K10" i="7"/>
  <c r="K9" i="7"/>
  <c r="K8" i="7"/>
  <c r="K7" i="7"/>
  <c r="K6" i="7"/>
  <c r="K5" i="7"/>
  <c r="K14" i="6"/>
  <c r="K13" i="6"/>
  <c r="K12" i="6"/>
  <c r="K11" i="6"/>
  <c r="K10" i="6"/>
  <c r="K9" i="6"/>
  <c r="K8" i="6"/>
  <c r="K7" i="6"/>
  <c r="K6" i="6"/>
  <c r="K5" i="6"/>
  <c r="K14" i="5"/>
  <c r="K13" i="5"/>
  <c r="K12" i="5"/>
  <c r="K11" i="5"/>
  <c r="K10" i="5"/>
  <c r="K9" i="5"/>
  <c r="K8" i="5"/>
  <c r="K7" i="5"/>
  <c r="K6" i="5"/>
  <c r="K5" i="5"/>
  <c r="K14" i="4"/>
  <c r="K13" i="4"/>
  <c r="K12" i="4"/>
  <c r="K11" i="4"/>
  <c r="K10" i="4"/>
  <c r="K9" i="4"/>
  <c r="K8" i="4"/>
  <c r="K7" i="4"/>
  <c r="K6" i="4"/>
  <c r="K5" i="4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E26" i="2"/>
  <c r="E25" i="2"/>
  <c r="E24" i="2"/>
  <c r="E23" i="2"/>
  <c r="E22" i="2"/>
  <c r="B22" i="2"/>
  <c r="E21" i="2"/>
  <c r="B21" i="2"/>
  <c r="E20" i="2"/>
  <c r="B20" i="2"/>
  <c r="E19" i="2"/>
  <c r="B19" i="2"/>
  <c r="E18" i="2"/>
  <c r="B18" i="2"/>
  <c r="E17" i="2"/>
  <c r="B17" i="2"/>
  <c r="A10" i="2"/>
  <c r="M6" i="2"/>
  <c r="K6" i="2"/>
  <c r="I6" i="2"/>
  <c r="G6" i="2"/>
  <c r="E6" i="2"/>
  <c r="C6" i="2"/>
  <c r="A6" i="2"/>
  <c r="C8" i="15" l="1"/>
  <c r="C7" i="15"/>
  <c r="C10" i="15"/>
  <c r="C6" i="15"/>
  <c r="C9" i="15"/>
  <c r="C5" i="15"/>
  <c r="C11" i="15" l="1"/>
</calcChain>
</file>

<file path=xl/sharedStrings.xml><?xml version="1.0" encoding="utf-8"?>
<sst xmlns="http://schemas.openxmlformats.org/spreadsheetml/2006/main" count="1296" uniqueCount="464">
  <si>
    <t>Status</t>
  </si>
  <si>
    <t>Priority</t>
  </si>
  <si>
    <t>Frequency</t>
  </si>
  <si>
    <t>OK</t>
  </si>
  <si>
    <t>Low</t>
  </si>
  <si>
    <t>Daily</t>
  </si>
  <si>
    <t>Passed</t>
  </si>
  <si>
    <t>Medium</t>
  </si>
  <si>
    <t>Weekly</t>
  </si>
  <si>
    <t>Attention</t>
  </si>
  <si>
    <t>High</t>
  </si>
  <si>
    <t>Monthly</t>
  </si>
  <si>
    <t>Warning</t>
  </si>
  <si>
    <t>Critical</t>
  </si>
  <si>
    <t>Quarterly</t>
  </si>
  <si>
    <t>Failed</t>
  </si>
  <si>
    <t>Annual</t>
  </si>
  <si>
    <t>Shutdown / Turnaround</t>
  </si>
  <si>
    <t>Completed</t>
  </si>
  <si>
    <t>Closed</t>
  </si>
  <si>
    <t>Not Applicable</t>
  </si>
  <si>
    <t>Safety Instrumented System (SIS) Running Inspection Checklist</t>
  </si>
  <si>
    <t>IEC 61511 • Functional Safety • Plant Inspection • Running Checklist Dashboard</t>
  </si>
  <si>
    <t>Total Items</t>
  </si>
  <si>
    <t>Daily Items</t>
  </si>
  <si>
    <t>Weekly Items</t>
  </si>
  <si>
    <t>Monthly Items</t>
  </si>
  <si>
    <t>Quarterly Items</t>
  </si>
  <si>
    <t>Annual Items</t>
  </si>
  <si>
    <t>Open Issues</t>
  </si>
  <si>
    <t>Closed Issues</t>
  </si>
  <si>
    <t>Frequency Summary</t>
  </si>
  <si>
    <t>Section Summary</t>
  </si>
  <si>
    <t>Item Count</t>
  </si>
  <si>
    <t>Section</t>
  </si>
  <si>
    <t>Section A - SIS Health</t>
  </si>
  <si>
    <t>Section B - PLC Solver</t>
  </si>
  <si>
    <t>Section C - Field Instruments</t>
  </si>
  <si>
    <t>Section D - Final Elements</t>
  </si>
  <si>
    <t>Section E - Bypass Mgmt</t>
  </si>
  <si>
    <t>Section F - UPS Power</t>
  </si>
  <si>
    <t>Section G - Network</t>
  </si>
  <si>
    <t>Section H - Panel Env</t>
  </si>
  <si>
    <t>Section I - Compliance</t>
  </si>
  <si>
    <t>Section J - Ops Practice</t>
  </si>
  <si>
    <t>Master checklist for SIS, safety PLC, field instruments, final elements, bypass management, UPS, network, and IEC 61511 compliance inspections.</t>
  </si>
  <si>
    <t>Sl No</t>
  </si>
  <si>
    <t>Inspection Area</t>
  </si>
  <si>
    <t>Equipment / Tag</t>
  </si>
  <si>
    <t>Inspection Requirement</t>
  </si>
  <si>
    <t>Expected Condition</t>
  </si>
  <si>
    <t>Inspection Method</t>
  </si>
  <si>
    <t>Remarks</t>
  </si>
  <si>
    <t>Responsible Person</t>
  </si>
  <si>
    <t>Date Checked</t>
  </si>
  <si>
    <t>Next Due Date</t>
  </si>
  <si>
    <t>Action Required</t>
  </si>
  <si>
    <t>SIS Controller</t>
  </si>
  <si>
    <t>Safety PLC</t>
  </si>
  <si>
    <t>Controller healthy status</t>
  </si>
  <si>
    <t>Healthy without fault</t>
  </si>
  <si>
    <t>HMI diagnostics</t>
  </si>
  <si>
    <t>CPU Redundancy</t>
  </si>
  <si>
    <t>Redundant CPU</t>
  </si>
  <si>
    <t>Redundant synchronization</t>
  </si>
  <si>
    <t>Both CPUs synchronized</t>
  </si>
  <si>
    <t>PLC diagnostics</t>
  </si>
  <si>
    <t>Power Supply</t>
  </si>
  <si>
    <t>SIS Power Module</t>
  </si>
  <si>
    <t>Voltage monitoring</t>
  </si>
  <si>
    <t>Stable DC voltage</t>
  </si>
  <si>
    <t>Multimeter / HMI</t>
  </si>
  <si>
    <t>Communication</t>
  </si>
  <si>
    <t>Safety Network</t>
  </si>
  <si>
    <t>Communication integrity</t>
  </si>
  <si>
    <t>No communication loss</t>
  </si>
  <si>
    <t>Diagnostic screen</t>
  </si>
  <si>
    <t>SOE System</t>
  </si>
  <si>
    <t>Event Recorder</t>
  </si>
  <si>
    <t>Time synchronization</t>
  </si>
  <si>
    <t>Accurate timestamp</t>
  </si>
  <si>
    <t>SOE check</t>
  </si>
  <si>
    <t>Diagnostics</t>
  </si>
  <si>
    <t>SIS Alarms</t>
  </si>
  <si>
    <t>Diagnostic alarm review</t>
  </si>
  <si>
    <t>No critical alarms</t>
  </si>
  <si>
    <t>Alarm review</t>
  </si>
  <si>
    <t>Memory Utilization</t>
  </si>
  <si>
    <t>PLC Memory</t>
  </si>
  <si>
    <t>Memory load verification</t>
  </si>
  <si>
    <t>Within safe limit</t>
  </si>
  <si>
    <t>Engineering station</t>
  </si>
  <si>
    <t>Redundancy</t>
  </si>
  <si>
    <t>CPU Switchover</t>
  </si>
  <si>
    <t>Switchover readiness</t>
  </si>
  <si>
    <t>Successful redundancy</t>
  </si>
  <si>
    <t>Diagnostic review</t>
  </si>
  <si>
    <t>Application Integrity</t>
  </si>
  <si>
    <t>Safety Logic</t>
  </si>
  <si>
    <t>Checksum verification</t>
  </si>
  <si>
    <t>Matching checksum</t>
  </si>
  <si>
    <t>Engineering software</t>
  </si>
  <si>
    <t>Cybersecurity</t>
  </si>
  <si>
    <t>SIS Access</t>
  </si>
  <si>
    <t>Unauthorized access check</t>
  </si>
  <si>
    <t>No unauthorized login</t>
  </si>
  <si>
    <t>Audit logs</t>
  </si>
  <si>
    <t>CPU Diagnostics</t>
  </si>
  <si>
    <t>Safety PLC CPU</t>
  </si>
  <si>
    <t>CPU fault monitoring</t>
  </si>
  <si>
    <t>No active fault</t>
  </si>
  <si>
    <t>Scan Time</t>
  </si>
  <si>
    <t>Logic Solver</t>
  </si>
  <si>
    <t>Scan time verification</t>
  </si>
  <si>
    <t>Within design limit</t>
  </si>
  <si>
    <t>Diagnostic tools</t>
  </si>
  <si>
    <t>Redundant Ethernet</t>
  </si>
  <si>
    <t>Communication redundancy</t>
  </si>
  <si>
    <t>Healthy redundancy</t>
  </si>
  <si>
    <t>Switch diagnostics</t>
  </si>
  <si>
    <t>Logic Validation</t>
  </si>
  <si>
    <t>Safety Program</t>
  </si>
  <si>
    <t>Logic mismatch verification</t>
  </si>
  <si>
    <t>No mismatch</t>
  </si>
  <si>
    <t>Compare tool</t>
  </si>
  <si>
    <t>Fault LEDs</t>
  </si>
  <si>
    <t>PLC Rack</t>
  </si>
  <si>
    <t>LED fault inspection</t>
  </si>
  <si>
    <t>No red LEDs</t>
  </si>
  <si>
    <t>Visual inspection</t>
  </si>
  <si>
    <t>Bypass Monitoring</t>
  </si>
  <si>
    <t>Active bypass check</t>
  </si>
  <si>
    <t>No unauthorized bypass</t>
  </si>
  <si>
    <t>Bypass report</t>
  </si>
  <si>
    <t>Forced I/O</t>
  </si>
  <si>
    <t>Forced signal verification</t>
  </si>
  <si>
    <t>No active force</t>
  </si>
  <si>
    <t>Firmware</t>
  </si>
  <si>
    <t>PLC Firmware</t>
  </si>
  <si>
    <t>Firmware verification</t>
  </si>
  <si>
    <t>Approved version</t>
  </si>
  <si>
    <t>Software check</t>
  </si>
  <si>
    <t>Online Edits</t>
  </si>
  <si>
    <t>SIS Logic</t>
  </si>
  <si>
    <t>Unauthorized online edit check</t>
  </si>
  <si>
    <t>No unauthorized changes</t>
  </si>
  <si>
    <t>Audit review</t>
  </si>
  <si>
    <t>Battery Health</t>
  </si>
  <si>
    <t>CPU Battery</t>
  </si>
  <si>
    <t>Battery voltage check</t>
  </si>
  <si>
    <t>Healthy battery</t>
  </si>
  <si>
    <t>Pressure Transmitter</t>
  </si>
  <si>
    <t>PT-101</t>
  </si>
  <si>
    <t>Calibration status</t>
  </si>
  <si>
    <t>Within calibration validity</t>
  </si>
  <si>
    <t>Calibration record</t>
  </si>
  <si>
    <t>Temperature Transmitter</t>
  </si>
  <si>
    <t>TT-101</t>
  </si>
  <si>
    <t>Sensor drift check</t>
  </si>
  <si>
    <t>Stable reading</t>
  </si>
  <si>
    <t>Trend analysis</t>
  </si>
  <si>
    <t>Flow Transmitter</t>
  </si>
  <si>
    <t>FT-201</t>
  </si>
  <si>
    <t>Impulse line leakage</t>
  </si>
  <si>
    <t>No leakage</t>
  </si>
  <si>
    <t>Level Transmitter</t>
  </si>
  <si>
    <t>LT-301</t>
  </si>
  <si>
    <t>Diagnostic health</t>
  </si>
  <si>
    <t>Healthy diagnostics</t>
  </si>
  <si>
    <t>HART communicator</t>
  </si>
  <si>
    <t>Gas Detector</t>
  </si>
  <si>
    <t>GD-101</t>
  </si>
  <si>
    <t>Sensor poisoning check</t>
  </si>
  <si>
    <t>Normal sensor response</t>
  </si>
  <si>
    <t>Gas bump test</t>
  </si>
  <si>
    <t>Flame Detector</t>
  </si>
  <si>
    <t>FD-201</t>
  </si>
  <si>
    <t>Optical cleanliness</t>
  </si>
  <si>
    <t>Lens clean</t>
  </si>
  <si>
    <t>Vibration Switch</t>
  </si>
  <si>
    <t>VS-101</t>
  </si>
  <si>
    <t>Mechanical integrity</t>
  </si>
  <si>
    <t>Secure mounting</t>
  </si>
  <si>
    <t>Physical check</t>
  </si>
  <si>
    <t>ESD Push Button</t>
  </si>
  <si>
    <t>PB-ESD-01</t>
  </si>
  <si>
    <t>Functional verification</t>
  </si>
  <si>
    <t>Operable condition</t>
  </si>
  <si>
    <t>Functional test</t>
  </si>
  <si>
    <t>Limit Switch</t>
  </si>
  <si>
    <t>LSH-101</t>
  </si>
  <si>
    <t>Switching integrity</t>
  </si>
  <si>
    <t>Proper operation</t>
  </si>
  <si>
    <t>Simulation test</t>
  </si>
  <si>
    <t>Junction Box</t>
  </si>
  <si>
    <t>JB-SIS-01</t>
  </si>
  <si>
    <t>Water ingress check</t>
  </si>
  <si>
    <t>Dry and sealed</t>
  </si>
  <si>
    <t>Shutdown Valve</t>
  </si>
  <si>
    <t>XV-101</t>
  </si>
  <si>
    <t>Partial stroke testing</t>
  </si>
  <si>
    <t>Smooth movement</t>
  </si>
  <si>
    <t>PST system</t>
  </si>
  <si>
    <t>ESD Valve</t>
  </si>
  <si>
    <t>SDV-201</t>
  </si>
  <si>
    <t>Leakage verification</t>
  </si>
  <si>
    <t>No passing leakage</t>
  </si>
  <si>
    <t>Leak test</t>
  </si>
  <si>
    <t>Solenoid Valve</t>
  </si>
  <si>
    <t>SOV-101</t>
  </si>
  <si>
    <t>Coil resistance check</t>
  </si>
  <si>
    <t>Normal resistance</t>
  </si>
  <si>
    <t>Multimeter</t>
  </si>
  <si>
    <t>MOV</t>
  </si>
  <si>
    <t>MOV-401</t>
  </si>
  <si>
    <t>Position feedback</t>
  </si>
  <si>
    <t>Accurate indication</t>
  </si>
  <si>
    <t>Pneumatic Supply</t>
  </si>
  <si>
    <t>Air Header</t>
  </si>
  <si>
    <t>Air pressure monitoring</t>
  </si>
  <si>
    <t>Stable pressure</t>
  </si>
  <si>
    <t>Pressure gauge</t>
  </si>
  <si>
    <t>Valve Stroke</t>
  </si>
  <si>
    <t>SDV-202</t>
  </si>
  <si>
    <t>Stroke timing</t>
  </si>
  <si>
    <t>Stroke timer</t>
  </si>
  <si>
    <t>Fail Safe Action</t>
  </si>
  <si>
    <t>Fail-safe verification</t>
  </si>
  <si>
    <t>Correct fail position</t>
  </si>
  <si>
    <t>Mechanical Integrity</t>
  </si>
  <si>
    <t>Valve Assembly</t>
  </si>
  <si>
    <t>Obstruction check</t>
  </si>
  <si>
    <t>No obstruction</t>
  </si>
  <si>
    <t>Positioner Feedback</t>
  </si>
  <si>
    <t>Valve Positioner</t>
  </si>
  <si>
    <t>Signal response</t>
  </si>
  <si>
    <t>Stable response</t>
  </si>
  <si>
    <t>Loop test</t>
  </si>
  <si>
    <t>Bypass Valve</t>
  </si>
  <si>
    <t>Manual Bypass</t>
  </si>
  <si>
    <t>Position verification</t>
  </si>
  <si>
    <t>Closed and locked</t>
  </si>
  <si>
    <t>SIS Bypass</t>
  </si>
  <si>
    <t>Active bypass review</t>
  </si>
  <si>
    <t>Authorized only</t>
  </si>
  <si>
    <t>Bypass log review</t>
  </si>
  <si>
    <t>Override Management</t>
  </si>
  <si>
    <t>Temporary Override</t>
  </si>
  <si>
    <t>Timeout verification</t>
  </si>
  <si>
    <t>Within approved limit</t>
  </si>
  <si>
    <t>Override report</t>
  </si>
  <si>
    <t>Alarm Management</t>
  </si>
  <si>
    <t>Alarm System</t>
  </si>
  <si>
    <t>Alarm shelving review</t>
  </si>
  <si>
    <t>No stale shelving</t>
  </si>
  <si>
    <t>Alarm Flood</t>
  </si>
  <si>
    <t>Operator Station</t>
  </si>
  <si>
    <t>Alarm flood analysis</t>
  </si>
  <si>
    <t>Controlled alarm rate</t>
  </si>
  <si>
    <t>Alarm analytics</t>
  </si>
  <si>
    <t>Key Control</t>
  </si>
  <si>
    <t>Bypass Key</t>
  </si>
  <si>
    <t>Key management verification</t>
  </si>
  <si>
    <t>Controlled access</t>
  </si>
  <si>
    <t>Audit check</t>
  </si>
  <si>
    <t>UPS Health</t>
  </si>
  <si>
    <t>UPS Panel</t>
  </si>
  <si>
    <t>UPS status monitoring</t>
  </si>
  <si>
    <t>Healthy operation</t>
  </si>
  <si>
    <t>HMI / UPS panel</t>
  </si>
  <si>
    <t>Battery Voltage</t>
  </si>
  <si>
    <t>UPS Battery</t>
  </si>
  <si>
    <t>Battery condition</t>
  </si>
  <si>
    <t>Stable voltage</t>
  </si>
  <si>
    <t>Battery tester</t>
  </si>
  <si>
    <t>Charger Health</t>
  </si>
  <si>
    <t>Charger Unit</t>
  </si>
  <si>
    <t>Charger verification</t>
  </si>
  <si>
    <t>Normal charging</t>
  </si>
  <si>
    <t>Indicator check</t>
  </si>
  <si>
    <t>Earthing</t>
  </si>
  <si>
    <t>SIS Panel</t>
  </si>
  <si>
    <t>Earthing continuity</t>
  </si>
  <si>
    <t>Low resistance</t>
  </si>
  <si>
    <t>Earth tester</t>
  </si>
  <si>
    <t>Panel Temperature</t>
  </si>
  <si>
    <t>SIS Cabinet</t>
  </si>
  <si>
    <t>Temperature monitoring</t>
  </si>
  <si>
    <t>Normal temperature</t>
  </si>
  <si>
    <t>Thermal scanner</t>
  </si>
  <si>
    <t>SIS Ethernet</t>
  </si>
  <si>
    <t>Communication stability</t>
  </si>
  <si>
    <t>No packet loss</t>
  </si>
  <si>
    <t>Fiber Link</t>
  </si>
  <si>
    <t>Fiber Network</t>
  </si>
  <si>
    <t>Fiber health verification</t>
  </si>
  <si>
    <t>Healthy link</t>
  </si>
  <si>
    <t>OTDR / diagnostics</t>
  </si>
  <si>
    <t>Switch Health</t>
  </si>
  <si>
    <t>Network Switch</t>
  </si>
  <si>
    <t>Port diagnostics</t>
  </si>
  <si>
    <t>No failed ports</t>
  </si>
  <si>
    <t>Switch monitoring</t>
  </si>
  <si>
    <t>Firewall</t>
  </si>
  <si>
    <t>SIS Firewall</t>
  </si>
  <si>
    <t>Security monitoring</t>
  </si>
  <si>
    <t>No unauthorized event</t>
  </si>
  <si>
    <t>Security logs</t>
  </si>
  <si>
    <t>Network Latency</t>
  </si>
  <si>
    <t>SIS Communication</t>
  </si>
  <si>
    <t>Latency monitoring</t>
  </si>
  <si>
    <t>Within limit</t>
  </si>
  <si>
    <t>Monitoring software</t>
  </si>
  <si>
    <t>Panel Cleanliness</t>
  </si>
  <si>
    <t>Dust inspection</t>
  </si>
  <si>
    <t>Clean condition</t>
  </si>
  <si>
    <t>Cooling Fan</t>
  </si>
  <si>
    <t>Panel Fan</t>
  </si>
  <si>
    <t>Fan operation</t>
  </si>
  <si>
    <t>Proper airflow</t>
  </si>
  <si>
    <t>Physical inspection</t>
  </si>
  <si>
    <t>HVAC</t>
  </si>
  <si>
    <t>Instrument Room</t>
  </si>
  <si>
    <t>HVAC condition</t>
  </si>
  <si>
    <t>Stable temperature</t>
  </si>
  <si>
    <t>HVAC check</t>
  </si>
  <si>
    <t>Water Ingress</t>
  </si>
  <si>
    <t>Panel Door</t>
  </si>
  <si>
    <t>Seal inspection</t>
  </si>
  <si>
    <t>No ingress</t>
  </si>
  <si>
    <t>Corrosion</t>
  </si>
  <si>
    <t>Terminal Blocks</t>
  </si>
  <si>
    <t>Corrosion inspection</t>
  </si>
  <si>
    <t>No corrosion</t>
  </si>
  <si>
    <t>SIL Records</t>
  </si>
  <si>
    <t>SIS Documentation</t>
  </si>
  <si>
    <t>SIL verification review</t>
  </si>
  <si>
    <t>Updated records</t>
  </si>
  <si>
    <t>Document audit</t>
  </si>
  <si>
    <t>Proof Test</t>
  </si>
  <si>
    <t>SIF Loop</t>
  </si>
  <si>
    <t>Proof test due review</t>
  </si>
  <si>
    <t>No overdue tests</t>
  </si>
  <si>
    <t>Maintenance records</t>
  </si>
  <si>
    <t>Cause and Effect</t>
  </si>
  <si>
    <t>Shutdown Matrix</t>
  </si>
  <si>
    <t>Logic validation</t>
  </si>
  <si>
    <t>Accurate sequence</t>
  </si>
  <si>
    <t>Review / test</t>
  </si>
  <si>
    <t>SRS</t>
  </si>
  <si>
    <t>Safety Requirement Spec</t>
  </si>
  <si>
    <t>SRS availability</t>
  </si>
  <si>
    <t>Approved copy available</t>
  </si>
  <si>
    <t>Document review</t>
  </si>
  <si>
    <t>Lifecycle Documents</t>
  </si>
  <si>
    <t>SIS System</t>
  </si>
  <si>
    <t>Documentation completeness</t>
  </si>
  <si>
    <t>Updated lifecycle records</t>
  </si>
  <si>
    <t>Audit</t>
  </si>
  <si>
    <t>Bypass Logbook</t>
  </si>
  <si>
    <t>Shift Records</t>
  </si>
  <si>
    <t>Logbook review</t>
  </si>
  <si>
    <t>Updated entries</t>
  </si>
  <si>
    <t>Shift Handover</t>
  </si>
  <si>
    <t>Operations</t>
  </si>
  <si>
    <t>Safety communication</t>
  </si>
  <si>
    <t>Complete communication</t>
  </si>
  <si>
    <t>Interview / review</t>
  </si>
  <si>
    <t>Operator Awareness</t>
  </si>
  <si>
    <t>Operations Team</t>
  </si>
  <si>
    <t>SIS awareness check</t>
  </si>
  <si>
    <t>Adequate knowledge</t>
  </si>
  <si>
    <t>Interview</t>
  </si>
  <si>
    <t>PTW Compliance</t>
  </si>
  <si>
    <t>Maintenance Work</t>
  </si>
  <si>
    <t>Permit verification</t>
  </si>
  <si>
    <t>Proper permit usage</t>
  </si>
  <si>
    <t>Emergency Preparedness</t>
  </si>
  <si>
    <t>Emergency readiness</t>
  </si>
  <si>
    <t>Prepared personnel</t>
  </si>
  <si>
    <t>Drill review</t>
  </si>
  <si>
    <t>Section A – SIS Health</t>
  </si>
  <si>
    <t>Section-specific SIS running inspection checklist with filters, dropdowns, and next-due-date logic.</t>
  </si>
  <si>
    <t>Section B – PLC Solver</t>
  </si>
  <si>
    <t>Section C – Field Instruments</t>
  </si>
  <si>
    <t>Section D – Final Elements</t>
  </si>
  <si>
    <t>Section E – Bypass Mgmt</t>
  </si>
  <si>
    <t>Section F – UPS Power</t>
  </si>
  <si>
    <t>Section G – Network</t>
  </si>
  <si>
    <t>Section H – Panel Env</t>
  </si>
  <si>
    <t>Section I – Compliance</t>
  </si>
  <si>
    <t>Section J – Ops Practice</t>
  </si>
  <si>
    <t>SIS Troubleshooting and Corrective Actions</t>
  </si>
  <si>
    <t>Common SIS failures, probable causes, and practical corrective actions for plant maintenance and operations.</t>
  </si>
  <si>
    <t>Issue</t>
  </si>
  <si>
    <t>Symptom</t>
  </si>
  <si>
    <t>Root Cause</t>
  </si>
  <si>
    <t>Impact</t>
  </si>
  <si>
    <t>Corrective Action</t>
  </si>
  <si>
    <t>Owner</t>
  </si>
  <si>
    <t>Target Date</t>
  </si>
  <si>
    <t>Frequent false trips</t>
  </si>
  <si>
    <t>Ground loop or signal noise</t>
  </si>
  <si>
    <t>Verify shielding and grounding</t>
  </si>
  <si>
    <t>Production upset</t>
  </si>
  <si>
    <t>Verify grounding and wiring</t>
  </si>
  <si>
    <t>Instrument / I&amp;C</t>
  </si>
  <si>
    <t>Open</t>
  </si>
  <si>
    <t>Valve sluggish movement</t>
  </si>
  <si>
    <t>Corrosion or air leakage</t>
  </si>
  <si>
    <t>Perform maintenance and PST</t>
  </si>
  <si>
    <t>Delayed shutdown response</t>
  </si>
  <si>
    <t>Inspect actuator, tubing, and valve</t>
  </si>
  <si>
    <t>Mechanical</t>
  </si>
  <si>
    <t>Sensor drift</t>
  </si>
  <si>
    <t>Aging transmitter sensor</t>
  </si>
  <si>
    <t>Recalibrate or replace sensor</t>
  </si>
  <si>
    <t>Unsafe process operation</t>
  </si>
  <si>
    <t>Recalibrate or replace</t>
  </si>
  <si>
    <t>Instrumentation</t>
  </si>
  <si>
    <t>CPU redundancy mismatch</t>
  </si>
  <si>
    <t>Firmware inconsistency</t>
  </si>
  <si>
    <t>Synchronize firmware</t>
  </si>
  <si>
    <t>Reduced availability</t>
  </si>
  <si>
    <t>Align firmware versions</t>
  </si>
  <si>
    <t>Automation</t>
  </si>
  <si>
    <t>Water ingress in JB</t>
  </si>
  <si>
    <t>Failed gland sealing</t>
  </si>
  <si>
    <t>Replace cable gland</t>
  </si>
  <si>
    <t>Corrosion / signal loss</t>
  </si>
  <si>
    <t>Replace seals and dry terminals</t>
  </si>
  <si>
    <t>Maintenance</t>
  </si>
  <si>
    <t>Gas detector unstable</t>
  </si>
  <si>
    <t>Sensor poisoning</t>
  </si>
  <si>
    <t>Replace sensing element</t>
  </si>
  <si>
    <t>Gas leak undetected</t>
  </si>
  <si>
    <t>Replace sensor and retest</t>
  </si>
  <si>
    <t>Safety</t>
  </si>
  <si>
    <t>High panel temperature</t>
  </si>
  <si>
    <t>HVAC failure</t>
  </si>
  <si>
    <t>Restore cooling immediately</t>
  </si>
  <si>
    <t>Electronics damage</t>
  </si>
  <si>
    <t>Repair cooling and monitor</t>
  </si>
  <si>
    <t>Electrical</t>
  </si>
  <si>
    <t>Communication alarm</t>
  </si>
  <si>
    <t>Fiber issue</t>
  </si>
  <si>
    <t>Inspect switch and fiber link</t>
  </si>
  <si>
    <t>SIS communication loss</t>
  </si>
  <si>
    <t>Inspect links and switches</t>
  </si>
  <si>
    <t>Network</t>
  </si>
  <si>
    <t>UPS alarm</t>
  </si>
  <si>
    <t>Battery degradation</t>
  </si>
  <si>
    <t>Replace battery set</t>
  </si>
  <si>
    <t>Power interruption</t>
  </si>
  <si>
    <t>Replace batteries and verify charger</t>
  </si>
  <si>
    <t>Bypass left active</t>
  </si>
  <si>
    <t>Operator oversight</t>
  </si>
  <si>
    <t>Review and remove bypass</t>
  </si>
  <si>
    <t>Safety function disabled</t>
  </si>
  <si>
    <t>Remove bypass and retrain</t>
  </si>
  <si>
    <t>Inspection Frequency Summary</t>
  </si>
  <si>
    <t>Frequency counts and section roll-up for the SIS running inspection checklist.</t>
  </si>
  <si>
    <t>Share 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</si>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</sst>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%"/>
  </numFmts>
  <fonts count="13">
    <font>
      <sz val="11"/>
      <name val="Carlito"/>
    </font>
    <font>
      <b/>
      <sz val="10"/>
      <color rgb="FFFFFFFF"/>
      <name val="Carlito"/>
    </font>
    <font>
      <sz val="10"/>
      <color rgb="FF111827"/>
      <name val="Carlito"/>
    </font>
    <font>
      <b/>
      <sz val="18"/>
      <color rgb="FFFFFFFF"/>
      <name val="Carlito"/>
    </font>
    <font>
      <b/>
      <sz val="11"/>
      <color rgb="FFFFFFFF"/>
      <name val="Carlito"/>
    </font>
    <font>
      <b/>
      <sz val="16"/>
      <color rgb="FF0F172A"/>
      <name val="Carlito"/>
    </font>
    <font>
      <b/>
      <sz val="16"/>
      <color rgb="FF15803D"/>
      <name val="Carlito"/>
    </font>
    <font>
      <b/>
      <sz val="16"/>
      <color rgb="FF1D4ED8"/>
      <name val="Carlito"/>
    </font>
    <font>
      <b/>
      <sz val="16"/>
      <color rgb="FFD97706"/>
      <name val="Carlito"/>
    </font>
    <font>
      <b/>
      <sz val="16"/>
      <color rgb="FF7C3AED"/>
      <name val="Carlito"/>
    </font>
    <font>
      <b/>
      <sz val="16"/>
      <color rgb="FF6B7280"/>
      <name val="Carlito"/>
    </font>
    <font>
      <b/>
      <sz val="16"/>
      <color rgb="FFB91C1C"/>
      <name val="Carlito"/>
    </font>
    <font>
      <b/>
      <sz val="16"/>
      <color rgb="FF0F766E"/>
      <name val="Carlito"/>
    </font>
  </fonts>
  <fills count="16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FFFFF"/>
      </patternFill>
    </fill>
    <fill>
      <patternFill patternType="solid">
        <fgColor rgb="FF1E3A8A"/>
      </patternFill>
    </fill>
    <fill>
      <patternFill patternType="solid">
        <fgColor rgb="FF15803D"/>
      </patternFill>
    </fill>
    <fill>
      <patternFill patternType="solid">
        <fgColor rgb="FF1D4ED8"/>
      </patternFill>
    </fill>
    <fill>
      <patternFill patternType="solid">
        <fgColor rgb="FFD97706"/>
      </patternFill>
    </fill>
    <fill>
      <patternFill patternType="solid">
        <fgColor rgb="FF7C3AED"/>
      </patternFill>
    </fill>
    <fill>
      <patternFill patternType="solid">
        <fgColor rgb="FF6B7280"/>
      </patternFill>
    </fill>
    <fill>
      <patternFill patternType="solid">
        <fgColor rgb="FFB91C1C"/>
      </patternFill>
    </fill>
    <fill>
      <patternFill patternType="solid">
        <fgColor rgb="FF0F766E"/>
      </patternFill>
    </fill>
    <fill>
      <patternFill patternType="solid">
        <fgColor rgb="FF1E293B"/>
      </patternFill>
    </fill>
    <fill>
      <patternFill patternType="solid">
        <fgColor rgb="FF7C2D12"/>
      </patternFill>
    </fill>
    <fill>
      <patternFill patternType="solid">
        <fgColor rgb="FF065F46"/>
      </patternFill>
    </fill>
    <fill>
      <patternFill patternType="solid">
        <fgColor rgb="FFC2410C"/>
      </patternFill>
    </fill>
  </fills>
  <borders count="25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7EB"/>
      </left>
      <right/>
      <top style="thin">
        <color rgb="FFE5E7EB"/>
      </top>
      <bottom/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/>
      <bottom/>
      <diagonal/>
    </border>
    <border>
      <left/>
      <right style="thin">
        <color rgb="FFE5E7EB"/>
      </right>
      <top/>
      <bottom/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2" fillId="3" borderId="14" xfId="0" applyNumberFormat="1" applyFont="1" applyFill="1" applyBorder="1" applyAlignment="1">
      <alignment vertical="center" wrapText="1"/>
    </xf>
    <xf numFmtId="0" fontId="1" fillId="11" borderId="6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vertical="center" wrapText="1"/>
    </xf>
    <xf numFmtId="164" fontId="2" fillId="3" borderId="12" xfId="0" applyNumberFormat="1" applyFont="1" applyFill="1" applyBorder="1" applyAlignment="1">
      <alignment vertical="center" wrapText="1"/>
    </xf>
    <xf numFmtId="164" fontId="2" fillId="3" borderId="15" xfId="0" applyNumberFormat="1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vertical="center" wrapText="1"/>
    </xf>
    <xf numFmtId="165" fontId="2" fillId="3" borderId="12" xfId="0" applyNumberFormat="1" applyFont="1" applyFill="1" applyBorder="1" applyAlignment="1">
      <alignment vertical="center" wrapText="1"/>
    </xf>
    <xf numFmtId="165" fontId="2" fillId="3" borderId="15" xfId="0" applyNumberFormat="1" applyFont="1" applyFill="1" applyBorder="1" applyAlignment="1">
      <alignment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19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4" borderId="20" xfId="0" applyFont="1" applyFill="1" applyBorder="1" applyAlignment="1">
      <alignment horizontal="center" vertical="center" wrapText="1"/>
    </xf>
    <xf numFmtId="0" fontId="3" fillId="14" borderId="21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3" fillId="15" borderId="19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6"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7C3AED"/>
      </font>
      <fill>
        <patternFill patternType="solid">
          <bgColor rgb="FFEDE9FE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15803D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Checklist Distribution by Frequency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 Count</c:v>
          </c:tx>
          <c:invertIfNegative val="1"/>
          <c:cat>
            <c:strRef>
              <c:f>Dashboard!$A$17:$A$22</c:f>
              <c:strCache>
                <c:ptCount val="6"/>
                <c:pt idx="0">
                  <c:v>Daily</c:v>
                </c:pt>
                <c:pt idx="1">
                  <c:v>Weekly</c:v>
                </c:pt>
                <c:pt idx="2">
                  <c:v>Monthly</c:v>
                </c:pt>
                <c:pt idx="3">
                  <c:v>Quarterly</c:v>
                </c:pt>
                <c:pt idx="4">
                  <c:v>Annual</c:v>
                </c:pt>
                <c:pt idx="5">
                  <c:v>Shutdown / Turnaround</c:v>
                </c:pt>
              </c:strCache>
            </c:strRef>
          </c:cat>
          <c:val>
            <c:numRef>
              <c:f>Dashboard!$B$17:$B$22</c:f>
              <c:numCache>
                <c:formatCode>General</c:formatCode>
                <c:ptCount val="6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A-437B-A11B-1B185471F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Checklist Distribution by Section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 Count</c:v>
          </c:tx>
          <c:invertIfNegative val="1"/>
          <c:cat>
            <c:strRef>
              <c:f>Dashboard!$D$17:$D$26</c:f>
              <c:strCache>
                <c:ptCount val="10"/>
                <c:pt idx="0">
                  <c:v>Section A - SIS Health</c:v>
                </c:pt>
                <c:pt idx="1">
                  <c:v>Section B - PLC Solver</c:v>
                </c:pt>
                <c:pt idx="2">
                  <c:v>Section C - Field Instruments</c:v>
                </c:pt>
                <c:pt idx="3">
                  <c:v>Section D - Final Elements</c:v>
                </c:pt>
                <c:pt idx="4">
                  <c:v>Section E - Bypass Mgmt</c:v>
                </c:pt>
                <c:pt idx="5">
                  <c:v>Section F - UPS Power</c:v>
                </c:pt>
                <c:pt idx="6">
                  <c:v>Section G - Network</c:v>
                </c:pt>
                <c:pt idx="7">
                  <c:v>Section H - Panel Env</c:v>
                </c:pt>
                <c:pt idx="8">
                  <c:v>Section I - Compliance</c:v>
                </c:pt>
                <c:pt idx="9">
                  <c:v>Section J - Ops Practice</c:v>
                </c:pt>
              </c:strCache>
            </c:strRef>
          </c:cat>
          <c:val>
            <c:numRef>
              <c:f>Dashboard!$E$17:$E$26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1-4F85-93A9-392DD954B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t>Checklist Items by Frequency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 Count</c:v>
          </c:tx>
          <c:invertIfNegative val="1"/>
          <c:cat>
            <c:strRef>
              <c:f>'Frequency Summary'!$A$5:$A$10</c:f>
              <c:strCache>
                <c:ptCount val="6"/>
                <c:pt idx="0">
                  <c:v>Daily</c:v>
                </c:pt>
                <c:pt idx="1">
                  <c:v>Weekly</c:v>
                </c:pt>
                <c:pt idx="2">
                  <c:v>Monthly</c:v>
                </c:pt>
                <c:pt idx="3">
                  <c:v>Quarterly</c:v>
                </c:pt>
                <c:pt idx="4">
                  <c:v>Annual</c:v>
                </c:pt>
                <c:pt idx="5">
                  <c:v>Shutdown / Turnaround</c:v>
                </c:pt>
              </c:strCache>
            </c:strRef>
          </c:cat>
          <c:val>
            <c:numRef>
              <c:f>'Frequency Summary'!$B$5:$B$10</c:f>
              <c:numCache>
                <c:formatCode>General</c:formatCode>
                <c:ptCount val="6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A-44AB-A576-C9F3852D3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t>Checklist Items by Section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'Frequency Summary'!$A$14:$A$23</c:f>
              <c:strCache>
                <c:ptCount val="10"/>
                <c:pt idx="0">
                  <c:v>Section A - SIS Health</c:v>
                </c:pt>
                <c:pt idx="1">
                  <c:v>Section B - PLC Solver</c:v>
                </c:pt>
                <c:pt idx="2">
                  <c:v>Section C - Field Instruments</c:v>
                </c:pt>
                <c:pt idx="3">
                  <c:v>Section D - Final Elements</c:v>
                </c:pt>
                <c:pt idx="4">
                  <c:v>Section E - Bypass Mgmt</c:v>
                </c:pt>
                <c:pt idx="5">
                  <c:v>Section F - UPS Power</c:v>
                </c:pt>
                <c:pt idx="6">
                  <c:v>Section G - Network</c:v>
                </c:pt>
                <c:pt idx="7">
                  <c:v>Section H - Panel Env</c:v>
                </c:pt>
                <c:pt idx="8">
                  <c:v>Section I - Compliance</c:v>
                </c:pt>
                <c:pt idx="9">
                  <c:v>Section J - Ops Practice</c:v>
                </c:pt>
              </c:strCache>
            </c:strRef>
          </c:cat>
          <c:val>
            <c:numRef>
              <c:f>'Frequency Summary'!$B$14:$B$23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B-42FE-9F3B-C3AE3AAD7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mationforum.co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0</xdr:rowOff>
    </xdr:from>
    <xdr:to>
      <xdr:col>15</xdr:col>
      <xdr:colOff>0</xdr:colOff>
      <xdr:row>26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27</xdr:row>
      <xdr:rowOff>0</xdr:rowOff>
    </xdr:from>
    <xdr:to>
      <xdr:col>15</xdr:col>
      <xdr:colOff>0</xdr:colOff>
      <xdr:row>41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25400</xdr:colOff>
      <xdr:row>0</xdr:row>
      <xdr:rowOff>57150</xdr:rowOff>
    </xdr:from>
    <xdr:to>
      <xdr:col>14</xdr:col>
      <xdr:colOff>366759</xdr:colOff>
      <xdr:row>1</xdr:row>
      <xdr:rowOff>139700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7150"/>
          <a:ext cx="1662159" cy="260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943428</xdr:colOff>
      <xdr:row>0</xdr:row>
      <xdr:rowOff>31471</xdr:rowOff>
    </xdr:from>
    <xdr:to>
      <xdr:col>12</xdr:col>
      <xdr:colOff>553357</xdr:colOff>
      <xdr:row>1</xdr:row>
      <xdr:rowOff>171163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0285" y="31471"/>
          <a:ext cx="2050143" cy="321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18</xdr:row>
      <xdr:rowOff>0</xdr:rowOff>
    </xdr:from>
    <xdr:to>
      <xdr:col>10</xdr:col>
      <xdr:colOff>0</xdr:colOff>
      <xdr:row>35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IS_Master_Checklist" displayName="SIS_Master_Checklist" ref="A4:O74">
  <autoFilter ref="A4:O74" xr:uid="{00000000-0009-0000-0100-000001000000}"/>
  <tableColumns count="15">
    <tableColumn id="1" xr3:uid="{00000000-0010-0000-0000-000001000000}" name="Sl No"/>
    <tableColumn id="2" xr3:uid="{00000000-0010-0000-0000-000002000000}" name="Section"/>
    <tableColumn id="3" xr3:uid="{00000000-0010-0000-0000-000003000000}" name="Inspection Area"/>
    <tableColumn id="4" xr3:uid="{00000000-0010-0000-0000-000004000000}" name="Equipment / Tag"/>
    <tableColumn id="5" xr3:uid="{00000000-0010-0000-0000-000005000000}" name="Inspection Requirement"/>
    <tableColumn id="6" xr3:uid="{00000000-0010-0000-0000-000006000000}" name="Expected Condition"/>
    <tableColumn id="7" xr3:uid="{00000000-0010-0000-0000-000007000000}" name="Inspection Method"/>
    <tableColumn id="8" xr3:uid="{00000000-0010-0000-0000-000008000000}" name="Frequency"/>
    <tableColumn id="9" xr3:uid="{00000000-0010-0000-0000-000009000000}" name="Status"/>
    <tableColumn id="10" xr3:uid="{00000000-0010-0000-0000-00000A000000}" name="Remarks"/>
    <tableColumn id="11" xr3:uid="{00000000-0010-0000-0000-00000B000000}" name="Responsible Person"/>
    <tableColumn id="12" xr3:uid="{00000000-0010-0000-0000-00000C000000}" name="Date Checked"/>
    <tableColumn id="13" xr3:uid="{00000000-0010-0000-0000-00000D000000}" name="Next Due Date"/>
    <tableColumn id="14" xr3:uid="{00000000-0010-0000-0000-00000E000000}" name="Priority"/>
    <tableColumn id="15" xr3:uid="{00000000-0010-0000-0000-00000F000000}" name="Action Required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Section_I_-_Complian_Table" displayName="Section_I___Complian_Table" ref="A4:K9">
  <autoFilter ref="A4:K9" xr:uid="{00000000-0009-0000-0100-00000A000000}"/>
  <tableColumns count="11">
    <tableColumn id="1" xr3:uid="{00000000-0010-0000-0900-000001000000}" name="Sl No"/>
    <tableColumn id="2" xr3:uid="{00000000-0010-0000-0900-000002000000}" name="Inspection Area"/>
    <tableColumn id="3" xr3:uid="{00000000-0010-0000-0900-000003000000}" name="Equipment / Tag"/>
    <tableColumn id="4" xr3:uid="{00000000-0010-0000-0900-000004000000}" name="Inspection Requirement"/>
    <tableColumn id="5" xr3:uid="{00000000-0010-0000-0900-000005000000}" name="Expected Condition"/>
    <tableColumn id="6" xr3:uid="{00000000-0010-0000-0900-000006000000}" name="Inspection Method"/>
    <tableColumn id="7" xr3:uid="{00000000-0010-0000-0900-000007000000}" name="Frequency"/>
    <tableColumn id="8" xr3:uid="{00000000-0010-0000-0900-000008000000}" name="Status"/>
    <tableColumn id="9" xr3:uid="{00000000-0010-0000-0900-000009000000}" name="Remarks"/>
    <tableColumn id="10" xr3:uid="{00000000-0010-0000-0900-00000A000000}" name="Date Checked"/>
    <tableColumn id="11" xr3:uid="{00000000-0010-0000-0900-00000B000000}" name="Next Due Dat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Section_J_-_Ops_Prac_Table" displayName="Section_J___Ops_Prac_Table" ref="A4:K9">
  <autoFilter ref="A4:K9" xr:uid="{00000000-0009-0000-0100-00000B000000}"/>
  <tableColumns count="11">
    <tableColumn id="1" xr3:uid="{00000000-0010-0000-0A00-000001000000}" name="Sl No"/>
    <tableColumn id="2" xr3:uid="{00000000-0010-0000-0A00-000002000000}" name="Inspection Area"/>
    <tableColumn id="3" xr3:uid="{00000000-0010-0000-0A00-000003000000}" name="Equipment / Tag"/>
    <tableColumn id="4" xr3:uid="{00000000-0010-0000-0A00-000004000000}" name="Inspection Requirement"/>
    <tableColumn id="5" xr3:uid="{00000000-0010-0000-0A00-000005000000}" name="Expected Condition"/>
    <tableColumn id="6" xr3:uid="{00000000-0010-0000-0A00-000006000000}" name="Inspection Method"/>
    <tableColumn id="7" xr3:uid="{00000000-0010-0000-0A00-000007000000}" name="Frequency"/>
    <tableColumn id="8" xr3:uid="{00000000-0010-0000-0A00-000008000000}" name="Status"/>
    <tableColumn id="9" xr3:uid="{00000000-0010-0000-0A00-000009000000}" name="Remarks"/>
    <tableColumn id="10" xr3:uid="{00000000-0010-0000-0A00-00000A000000}" name="Date Checked"/>
    <tableColumn id="11" xr3:uid="{00000000-0010-0000-0A00-00000B000000}" name="Next Due Dat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SIS_Corrective_Actions" displayName="SIS_Corrective_Actions" ref="A4:I14">
  <autoFilter ref="A4:I14" xr:uid="{00000000-0009-0000-0100-00000C000000}"/>
  <tableColumns count="9">
    <tableColumn id="1" xr3:uid="{00000000-0010-0000-0B00-000001000000}" name="Issue"/>
    <tableColumn id="2" xr3:uid="{00000000-0010-0000-0B00-000002000000}" name="Symptom"/>
    <tableColumn id="3" xr3:uid="{00000000-0010-0000-0B00-000003000000}" name="Root Cause"/>
    <tableColumn id="4" xr3:uid="{00000000-0010-0000-0B00-000004000000}" name="Impact"/>
    <tableColumn id="5" xr3:uid="{00000000-0010-0000-0B00-000005000000}" name="Corrective Action"/>
    <tableColumn id="6" xr3:uid="{00000000-0010-0000-0B00-000006000000}" name="Priority"/>
    <tableColumn id="7" xr3:uid="{00000000-0010-0000-0B00-000007000000}" name="Owner"/>
    <tableColumn id="8" xr3:uid="{00000000-0010-0000-0B00-000008000000}" name="Target Date"/>
    <tableColumn id="9" xr3:uid="{00000000-0010-0000-0B00-000009000000}" name="Status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Frequency_Summary" displayName="Frequency_Summary" ref="A4:C11">
  <autoFilter ref="A4:C11" xr:uid="{00000000-0009-0000-0100-00000D000000}"/>
  <tableColumns count="3">
    <tableColumn id="1" xr3:uid="{00000000-0010-0000-0C00-000001000000}" name="Frequency"/>
    <tableColumn id="2" xr3:uid="{00000000-0010-0000-0C00-000002000000}" name="Item Count"/>
    <tableColumn id="3" xr3:uid="{00000000-0010-0000-0C00-000003000000}" name="Share %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Section_Summary" displayName="Section_Summary" ref="A13:B23">
  <autoFilter ref="A13:B23" xr:uid="{00000000-0009-0000-0100-00000E000000}"/>
  <tableColumns count="2">
    <tableColumn id="1" xr3:uid="{00000000-0010-0000-0D00-000001000000}" name="Section"/>
    <tableColumn id="2" xr3:uid="{00000000-0010-0000-0D00-000002000000}" name="Item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ection_A_-_SIS_Heal_Table" displayName="Section_A___SIS_Heal_Table" ref="A4:K14">
  <autoFilter ref="A4:K14" xr:uid="{00000000-0009-0000-0100-000002000000}"/>
  <tableColumns count="11">
    <tableColumn id="1" xr3:uid="{00000000-0010-0000-0100-000001000000}" name="Sl No"/>
    <tableColumn id="2" xr3:uid="{00000000-0010-0000-0100-000002000000}" name="Inspection Area"/>
    <tableColumn id="3" xr3:uid="{00000000-0010-0000-0100-000003000000}" name="Equipment / Tag"/>
    <tableColumn id="4" xr3:uid="{00000000-0010-0000-0100-000004000000}" name="Inspection Requirement"/>
    <tableColumn id="5" xr3:uid="{00000000-0010-0000-0100-000005000000}" name="Expected Condition"/>
    <tableColumn id="6" xr3:uid="{00000000-0010-0000-0100-000006000000}" name="Inspection Method"/>
    <tableColumn id="7" xr3:uid="{00000000-0010-0000-0100-000007000000}" name="Frequency"/>
    <tableColumn id="8" xr3:uid="{00000000-0010-0000-0100-000008000000}" name="Status"/>
    <tableColumn id="9" xr3:uid="{00000000-0010-0000-0100-000009000000}" name="Remarks"/>
    <tableColumn id="10" xr3:uid="{00000000-0010-0000-0100-00000A000000}" name="Date Checked"/>
    <tableColumn id="11" xr3:uid="{00000000-0010-0000-0100-00000B000000}" name="Next Due D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ction_B_-_PLC_Solv_Table" displayName="Section_B___PLC_Solv_Table" ref="A4:K14">
  <autoFilter ref="A4:K14" xr:uid="{00000000-0009-0000-0100-000003000000}"/>
  <tableColumns count="11">
    <tableColumn id="1" xr3:uid="{00000000-0010-0000-0200-000001000000}" name="Sl No"/>
    <tableColumn id="2" xr3:uid="{00000000-0010-0000-0200-000002000000}" name="Inspection Area"/>
    <tableColumn id="3" xr3:uid="{00000000-0010-0000-0200-000003000000}" name="Equipment / Tag"/>
    <tableColumn id="4" xr3:uid="{00000000-0010-0000-0200-000004000000}" name="Inspection Requirement"/>
    <tableColumn id="5" xr3:uid="{00000000-0010-0000-0200-000005000000}" name="Expected Condition"/>
    <tableColumn id="6" xr3:uid="{00000000-0010-0000-0200-000006000000}" name="Inspection Method"/>
    <tableColumn id="7" xr3:uid="{00000000-0010-0000-0200-000007000000}" name="Frequency"/>
    <tableColumn id="8" xr3:uid="{00000000-0010-0000-0200-000008000000}" name="Status"/>
    <tableColumn id="9" xr3:uid="{00000000-0010-0000-0200-000009000000}" name="Remarks"/>
    <tableColumn id="10" xr3:uid="{00000000-0010-0000-0200-00000A000000}" name="Date Checked"/>
    <tableColumn id="11" xr3:uid="{00000000-0010-0000-0200-00000B000000}" name="Next Due Da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ection_C_-_Field_In_Table" displayName="Section_C___Field_In_Table" ref="A4:K14">
  <autoFilter ref="A4:K14" xr:uid="{00000000-0009-0000-0100-000004000000}"/>
  <tableColumns count="11">
    <tableColumn id="1" xr3:uid="{00000000-0010-0000-0300-000001000000}" name="Sl No"/>
    <tableColumn id="2" xr3:uid="{00000000-0010-0000-0300-000002000000}" name="Inspection Area"/>
    <tableColumn id="3" xr3:uid="{00000000-0010-0000-0300-000003000000}" name="Equipment / Tag"/>
    <tableColumn id="4" xr3:uid="{00000000-0010-0000-0300-000004000000}" name="Inspection Requirement"/>
    <tableColumn id="5" xr3:uid="{00000000-0010-0000-0300-000005000000}" name="Expected Condition"/>
    <tableColumn id="6" xr3:uid="{00000000-0010-0000-0300-000006000000}" name="Inspection Method"/>
    <tableColumn id="7" xr3:uid="{00000000-0010-0000-0300-000007000000}" name="Frequency"/>
    <tableColumn id="8" xr3:uid="{00000000-0010-0000-0300-000008000000}" name="Status"/>
    <tableColumn id="9" xr3:uid="{00000000-0010-0000-0300-000009000000}" name="Remarks"/>
    <tableColumn id="10" xr3:uid="{00000000-0010-0000-0300-00000A000000}" name="Date Checked"/>
    <tableColumn id="11" xr3:uid="{00000000-0010-0000-0300-00000B000000}" name="Next Due Dat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ection_D_-_Final_El_Table" displayName="Section_D___Final_El_Table" ref="A4:K14">
  <autoFilter ref="A4:K14" xr:uid="{00000000-0009-0000-0100-000005000000}"/>
  <tableColumns count="11">
    <tableColumn id="1" xr3:uid="{00000000-0010-0000-0400-000001000000}" name="Sl No"/>
    <tableColumn id="2" xr3:uid="{00000000-0010-0000-0400-000002000000}" name="Inspection Area"/>
    <tableColumn id="3" xr3:uid="{00000000-0010-0000-0400-000003000000}" name="Equipment / Tag"/>
    <tableColumn id="4" xr3:uid="{00000000-0010-0000-0400-000004000000}" name="Inspection Requirement"/>
    <tableColumn id="5" xr3:uid="{00000000-0010-0000-0400-000005000000}" name="Expected Condition"/>
    <tableColumn id="6" xr3:uid="{00000000-0010-0000-0400-000006000000}" name="Inspection Method"/>
    <tableColumn id="7" xr3:uid="{00000000-0010-0000-0400-000007000000}" name="Frequency"/>
    <tableColumn id="8" xr3:uid="{00000000-0010-0000-0400-000008000000}" name="Status"/>
    <tableColumn id="9" xr3:uid="{00000000-0010-0000-0400-000009000000}" name="Remarks"/>
    <tableColumn id="10" xr3:uid="{00000000-0010-0000-0400-00000A000000}" name="Date Checked"/>
    <tableColumn id="11" xr3:uid="{00000000-0010-0000-0400-00000B000000}" name="Next Due Dat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Section_E_-_Bypass_M_Table" displayName="Section_E___Bypass_M_Table" ref="A4:K9">
  <autoFilter ref="A4:K9" xr:uid="{00000000-0009-0000-0100-000006000000}"/>
  <tableColumns count="11">
    <tableColumn id="1" xr3:uid="{00000000-0010-0000-0500-000001000000}" name="Sl No"/>
    <tableColumn id="2" xr3:uid="{00000000-0010-0000-0500-000002000000}" name="Inspection Area"/>
    <tableColumn id="3" xr3:uid="{00000000-0010-0000-0500-000003000000}" name="Equipment / Tag"/>
    <tableColumn id="4" xr3:uid="{00000000-0010-0000-0500-000004000000}" name="Inspection Requirement"/>
    <tableColumn id="5" xr3:uid="{00000000-0010-0000-0500-000005000000}" name="Expected Condition"/>
    <tableColumn id="6" xr3:uid="{00000000-0010-0000-0500-000006000000}" name="Inspection Method"/>
    <tableColumn id="7" xr3:uid="{00000000-0010-0000-0500-000007000000}" name="Frequency"/>
    <tableColumn id="8" xr3:uid="{00000000-0010-0000-0500-000008000000}" name="Status"/>
    <tableColumn id="9" xr3:uid="{00000000-0010-0000-0500-000009000000}" name="Remarks"/>
    <tableColumn id="10" xr3:uid="{00000000-0010-0000-0500-00000A000000}" name="Date Checked"/>
    <tableColumn id="11" xr3:uid="{00000000-0010-0000-0500-00000B000000}" name="Next Due Dat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ection_F_-_UPS_Powe_Table" displayName="Section_F___UPS_Powe_Table" ref="A4:K9">
  <autoFilter ref="A4:K9" xr:uid="{00000000-0009-0000-0100-000007000000}"/>
  <tableColumns count="11">
    <tableColumn id="1" xr3:uid="{00000000-0010-0000-0600-000001000000}" name="Sl No"/>
    <tableColumn id="2" xr3:uid="{00000000-0010-0000-0600-000002000000}" name="Inspection Area"/>
    <tableColumn id="3" xr3:uid="{00000000-0010-0000-0600-000003000000}" name="Equipment / Tag"/>
    <tableColumn id="4" xr3:uid="{00000000-0010-0000-0600-000004000000}" name="Inspection Requirement"/>
    <tableColumn id="5" xr3:uid="{00000000-0010-0000-0600-000005000000}" name="Expected Condition"/>
    <tableColumn id="6" xr3:uid="{00000000-0010-0000-0600-000006000000}" name="Inspection Method"/>
    <tableColumn id="7" xr3:uid="{00000000-0010-0000-0600-000007000000}" name="Frequency"/>
    <tableColumn id="8" xr3:uid="{00000000-0010-0000-0600-000008000000}" name="Status"/>
    <tableColumn id="9" xr3:uid="{00000000-0010-0000-0600-000009000000}" name="Remarks"/>
    <tableColumn id="10" xr3:uid="{00000000-0010-0000-0600-00000A000000}" name="Date Checked"/>
    <tableColumn id="11" xr3:uid="{00000000-0010-0000-0600-00000B000000}" name="Next Due Dat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Section_G_-_Network_Table" displayName="Section_G___Network_Table" ref="A4:K9">
  <autoFilter ref="A4:K9" xr:uid="{00000000-0009-0000-0100-000008000000}"/>
  <tableColumns count="11">
    <tableColumn id="1" xr3:uid="{00000000-0010-0000-0700-000001000000}" name="Sl No"/>
    <tableColumn id="2" xr3:uid="{00000000-0010-0000-0700-000002000000}" name="Inspection Area"/>
    <tableColumn id="3" xr3:uid="{00000000-0010-0000-0700-000003000000}" name="Equipment / Tag"/>
    <tableColumn id="4" xr3:uid="{00000000-0010-0000-0700-000004000000}" name="Inspection Requirement"/>
    <tableColumn id="5" xr3:uid="{00000000-0010-0000-0700-000005000000}" name="Expected Condition"/>
    <tableColumn id="6" xr3:uid="{00000000-0010-0000-0700-000006000000}" name="Inspection Method"/>
    <tableColumn id="7" xr3:uid="{00000000-0010-0000-0700-000007000000}" name="Frequency"/>
    <tableColumn id="8" xr3:uid="{00000000-0010-0000-0700-000008000000}" name="Status"/>
    <tableColumn id="9" xr3:uid="{00000000-0010-0000-0700-000009000000}" name="Remarks"/>
    <tableColumn id="10" xr3:uid="{00000000-0010-0000-0700-00000A000000}" name="Date Checked"/>
    <tableColumn id="11" xr3:uid="{00000000-0010-0000-0700-00000B000000}" name="Next Due Dat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ection_H_-_Panel_En_Table" displayName="Section_H___Panel_En_Table" ref="A4:K9">
  <autoFilter ref="A4:K9" xr:uid="{00000000-0009-0000-0100-000009000000}"/>
  <tableColumns count="11">
    <tableColumn id="1" xr3:uid="{00000000-0010-0000-0800-000001000000}" name="Sl No"/>
    <tableColumn id="2" xr3:uid="{00000000-0010-0000-0800-000002000000}" name="Inspection Area"/>
    <tableColumn id="3" xr3:uid="{00000000-0010-0000-0800-000003000000}" name="Equipment / Tag"/>
    <tableColumn id="4" xr3:uid="{00000000-0010-0000-0800-000004000000}" name="Inspection Requirement"/>
    <tableColumn id="5" xr3:uid="{00000000-0010-0000-0800-000005000000}" name="Expected Condition"/>
    <tableColumn id="6" xr3:uid="{00000000-0010-0000-0800-000006000000}" name="Inspection Method"/>
    <tableColumn id="7" xr3:uid="{00000000-0010-0000-0800-000007000000}" name="Frequency"/>
    <tableColumn id="8" xr3:uid="{00000000-0010-0000-0800-000008000000}" name="Status"/>
    <tableColumn id="9" xr3:uid="{00000000-0010-0000-0800-000009000000}" name="Remarks"/>
    <tableColumn id="10" xr3:uid="{00000000-0010-0000-0800-00000A000000}" name="Date Checked"/>
    <tableColumn id="11" xr3:uid="{00000000-0010-0000-0800-00000B000000}" name="Next Due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showGridLines="0" tabSelected="1" view="pageBreakPreview" topLeftCell="B1" zoomScale="60" zoomScaleNormal="70" workbookViewId="0">
      <selection activeCell="U14" sqref="U14"/>
    </sheetView>
  </sheetViews>
  <sheetFormatPr defaultRowHeight="14"/>
  <cols>
    <col min="4" max="4" width="28" customWidth="1"/>
    <col min="5" max="5" width="14" customWidth="1"/>
  </cols>
  <sheetData>
    <row r="1" spans="1:15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57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5" spans="1:15">
      <c r="A5" s="58" t="s">
        <v>23</v>
      </c>
      <c r="B5" s="59"/>
      <c r="C5" s="64" t="s">
        <v>24</v>
      </c>
      <c r="D5" s="65"/>
      <c r="E5" s="70" t="s">
        <v>25</v>
      </c>
      <c r="F5" s="71"/>
      <c r="G5" s="76" t="s">
        <v>26</v>
      </c>
      <c r="H5" s="77"/>
      <c r="I5" s="82" t="s">
        <v>27</v>
      </c>
      <c r="J5" s="83"/>
      <c r="K5" s="88" t="s">
        <v>28</v>
      </c>
      <c r="L5" s="89"/>
      <c r="M5" s="94" t="s">
        <v>29</v>
      </c>
      <c r="N5" s="95"/>
    </row>
    <row r="6" spans="1:15">
      <c r="A6" s="60">
        <f>COUNTA('Master Checklist'!$A$5:$A$74)</f>
        <v>70</v>
      </c>
      <c r="B6" s="61"/>
      <c r="C6" s="66">
        <f>COUNTIF('Master Checklist'!$H$5:$H$74,"Daily")</f>
        <v>17</v>
      </c>
      <c r="D6" s="67"/>
      <c r="E6" s="72">
        <f>COUNTIF('Master Checklist'!$H$5:$H$74,"Weekly")</f>
        <v>18</v>
      </c>
      <c r="F6" s="73"/>
      <c r="G6" s="78">
        <f>COUNTIF('Master Checklist'!$H$5:$H$74,"Monthly")</f>
        <v>21</v>
      </c>
      <c r="H6" s="79"/>
      <c r="I6" s="84">
        <f>COUNTIF('Master Checklist'!$H$5:$H$74,"Quarterly")</f>
        <v>12</v>
      </c>
      <c r="J6" s="85"/>
      <c r="K6" s="90">
        <f>COUNTIF('Master Checklist'!$H$5:$H$74,"Annual")</f>
        <v>1</v>
      </c>
      <c r="L6" s="91"/>
      <c r="M6" s="96">
        <f>COUNTIF('Master Checklist'!$I$5:$I$74,"Attention")+COUNTIF('Master Checklist'!$I$5:$I$74,"Warning")+COUNTIF('Master Checklist'!$I$5:$I$74,"Failed")+COUNTIF('Master Checklist'!$I$5:$I$74,"Critical")</f>
        <v>0</v>
      </c>
      <c r="N6" s="97"/>
    </row>
    <row r="7" spans="1:15">
      <c r="A7" s="62"/>
      <c r="B7" s="63"/>
      <c r="C7" s="68"/>
      <c r="D7" s="69"/>
      <c r="E7" s="74"/>
      <c r="F7" s="75"/>
      <c r="G7" s="80"/>
      <c r="H7" s="81"/>
      <c r="I7" s="86"/>
      <c r="J7" s="87"/>
      <c r="K7" s="92"/>
      <c r="L7" s="93"/>
      <c r="M7" s="98"/>
      <c r="N7" s="99"/>
    </row>
    <row r="9" spans="1:15">
      <c r="A9" s="49" t="s">
        <v>30</v>
      </c>
      <c r="B9" s="50"/>
    </row>
    <row r="10" spans="1:15">
      <c r="A10" s="51">
        <f>COUNTIF('Master Checklist'!$I$5:$I$74,"OK")+COUNTIF('Master Checklist'!$I$5:$I$74,"Passed")+COUNTIF('Master Checklist'!$I$5:$I$74,"Completed")+COUNTIF('Master Checklist'!$I$5:$I$74,"Closed")</f>
        <v>0</v>
      </c>
      <c r="B10" s="52"/>
    </row>
    <row r="11" spans="1:15">
      <c r="A11" s="53"/>
      <c r="B11" s="54"/>
    </row>
    <row r="14" spans="1:15">
      <c r="A14" s="55" t="s">
        <v>31</v>
      </c>
      <c r="B14" s="55"/>
      <c r="D14" s="55" t="s">
        <v>32</v>
      </c>
      <c r="E14" s="55"/>
    </row>
    <row r="15" spans="1:15">
      <c r="A15" s="55"/>
      <c r="B15" s="55"/>
      <c r="D15" s="55"/>
      <c r="E15" s="55"/>
    </row>
    <row r="16" spans="1:15" ht="26">
      <c r="A16" s="13" t="s">
        <v>2</v>
      </c>
      <c r="B16" s="14" t="s">
        <v>33</v>
      </c>
      <c r="D16" s="15" t="s">
        <v>34</v>
      </c>
      <c r="E16" s="16" t="s">
        <v>33</v>
      </c>
    </row>
    <row r="17" spans="1:5">
      <c r="A17" s="4" t="s">
        <v>5</v>
      </c>
      <c r="B17" s="6">
        <f>COUNTIF('Master Checklist'!$H$5:$H$74,A17)</f>
        <v>17</v>
      </c>
      <c r="D17" s="4" t="s">
        <v>35</v>
      </c>
      <c r="E17" s="6">
        <f>COUNTIF('Master Checklist'!$B$5:$B$74,D17)</f>
        <v>10</v>
      </c>
    </row>
    <row r="18" spans="1:5">
      <c r="A18" s="7" t="s">
        <v>8</v>
      </c>
      <c r="B18" s="9">
        <f>COUNTIF('Master Checklist'!$H$5:$H$74,A18)</f>
        <v>18</v>
      </c>
      <c r="D18" s="7" t="s">
        <v>36</v>
      </c>
      <c r="E18" s="9">
        <f>COUNTIF('Master Checklist'!$B$5:$B$74,D18)</f>
        <v>10</v>
      </c>
    </row>
    <row r="19" spans="1:5">
      <c r="A19" s="7" t="s">
        <v>11</v>
      </c>
      <c r="B19" s="9">
        <f>COUNTIF('Master Checklist'!$H$5:$H$74,A19)</f>
        <v>21</v>
      </c>
      <c r="D19" s="7" t="s">
        <v>37</v>
      </c>
      <c r="E19" s="9">
        <f>COUNTIF('Master Checklist'!$B$5:$B$74,D19)</f>
        <v>10</v>
      </c>
    </row>
    <row r="20" spans="1:5">
      <c r="A20" s="7" t="s">
        <v>14</v>
      </c>
      <c r="B20" s="9">
        <f>COUNTIF('Master Checklist'!$H$5:$H$74,A20)</f>
        <v>12</v>
      </c>
      <c r="D20" s="7" t="s">
        <v>38</v>
      </c>
      <c r="E20" s="9">
        <f>COUNTIF('Master Checklist'!$B$5:$B$74,D20)</f>
        <v>10</v>
      </c>
    </row>
    <row r="21" spans="1:5">
      <c r="A21" s="7" t="s">
        <v>16</v>
      </c>
      <c r="B21" s="9">
        <f>COUNTIF('Master Checklist'!$H$5:$H$74,A21)</f>
        <v>1</v>
      </c>
      <c r="D21" s="7" t="s">
        <v>39</v>
      </c>
      <c r="E21" s="9">
        <f>COUNTIF('Master Checklist'!$B$5:$B$74,D21)</f>
        <v>5</v>
      </c>
    </row>
    <row r="22" spans="1:5" ht="50">
      <c r="A22" s="10" t="s">
        <v>17</v>
      </c>
      <c r="B22" s="12">
        <f>COUNTIF('Master Checklist'!$H$5:$H$74,A22)</f>
        <v>1</v>
      </c>
      <c r="D22" s="7" t="s">
        <v>40</v>
      </c>
      <c r="E22" s="9">
        <f>COUNTIF('Master Checklist'!$B$5:$B$74,D22)</f>
        <v>5</v>
      </c>
    </row>
    <row r="23" spans="1:5">
      <c r="D23" s="7" t="s">
        <v>41</v>
      </c>
      <c r="E23" s="9">
        <f>COUNTIF('Master Checklist'!$B$5:$B$74,D23)</f>
        <v>5</v>
      </c>
    </row>
    <row r="24" spans="1:5">
      <c r="D24" s="7" t="s">
        <v>42</v>
      </c>
      <c r="E24" s="9">
        <f>COUNTIF('Master Checklist'!$B$5:$B$74,D24)</f>
        <v>5</v>
      </c>
    </row>
    <row r="25" spans="1:5">
      <c r="D25" s="7" t="s">
        <v>43</v>
      </c>
      <c r="E25" s="9">
        <f>COUNTIF('Master Checklist'!$B$5:$B$74,D25)</f>
        <v>5</v>
      </c>
    </row>
    <row r="26" spans="1:5">
      <c r="D26" s="10" t="s">
        <v>44</v>
      </c>
      <c r="E26" s="12">
        <f>COUNTIF('Master Checklist'!$B$5:$B$74,D26)</f>
        <v>5</v>
      </c>
    </row>
  </sheetData>
  <sheetProtection algorithmName="SHA-512" hashValue="w2dvsd7SG6ycSUuPfrF6/476pi0B/sWtHOZtPkheLFdQS2TJNEazfZ3DWdtnEajUQUGpDUdMbXwt2fwCWmWC0w==" saltValue="9xE26eZRhJg84w9N/M6lJA==" spinCount="100000" sheet="1" objects="1" scenarios="1"/>
  <mergeCells count="20">
    <mergeCell ref="K5:L5"/>
    <mergeCell ref="K6:L7"/>
    <mergeCell ref="M5:N5"/>
    <mergeCell ref="M6:N7"/>
    <mergeCell ref="A9:B9"/>
    <mergeCell ref="A10:B11"/>
    <mergeCell ref="A14:B15"/>
    <mergeCell ref="D14:E15"/>
    <mergeCell ref="A1:O2"/>
    <mergeCell ref="A3:O3"/>
    <mergeCell ref="A5:B5"/>
    <mergeCell ref="A6:B7"/>
    <mergeCell ref="C5:D5"/>
    <mergeCell ref="C6:D7"/>
    <mergeCell ref="E5:F5"/>
    <mergeCell ref="E6:F7"/>
    <mergeCell ref="G5:H5"/>
    <mergeCell ref="G6:H7"/>
    <mergeCell ref="I5:J5"/>
    <mergeCell ref="I6:J7"/>
  </mergeCells>
  <pageMargins left="0.7" right="0.7" top="0.75" bottom="0.75" header="0.3" footer="0.3"/>
  <pageSetup paperSize="9" scale="7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"/>
  <sheetViews>
    <sheetView workbookViewId="0">
      <selection sqref="A1:K2"/>
    </sheetView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00" t="s">
        <v>388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13" t="s">
        <v>46</v>
      </c>
      <c r="B4" s="24" t="s">
        <v>47</v>
      </c>
      <c r="C4" s="24" t="s">
        <v>48</v>
      </c>
      <c r="D4" s="24" t="s">
        <v>49</v>
      </c>
      <c r="E4" s="24" t="s">
        <v>50</v>
      </c>
      <c r="F4" s="24" t="s">
        <v>51</v>
      </c>
      <c r="G4" s="24" t="s">
        <v>2</v>
      </c>
      <c r="H4" s="24" t="s">
        <v>0</v>
      </c>
      <c r="I4" s="24" t="s">
        <v>52</v>
      </c>
      <c r="J4" s="24" t="s">
        <v>54</v>
      </c>
      <c r="K4" s="14" t="s">
        <v>55</v>
      </c>
    </row>
    <row r="5" spans="1:11">
      <c r="A5" s="4">
        <v>51</v>
      </c>
      <c r="B5" s="5" t="s">
        <v>290</v>
      </c>
      <c r="C5" s="5" t="s">
        <v>291</v>
      </c>
      <c r="D5" s="5" t="s">
        <v>292</v>
      </c>
      <c r="E5" s="5" t="s">
        <v>82</v>
      </c>
      <c r="F5" s="5" t="s">
        <v>8</v>
      </c>
      <c r="G5" s="5" t="s">
        <v>10</v>
      </c>
      <c r="H5" s="5"/>
      <c r="I5" s="5"/>
      <c r="J5" s="17"/>
      <c r="K5" s="21" t="str">
        <f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52</v>
      </c>
      <c r="B6" s="8" t="s">
        <v>294</v>
      </c>
      <c r="C6" s="8" t="s">
        <v>295</v>
      </c>
      <c r="D6" s="8" t="s">
        <v>296</v>
      </c>
      <c r="E6" s="8" t="s">
        <v>297</v>
      </c>
      <c r="F6" s="8" t="s">
        <v>14</v>
      </c>
      <c r="G6" s="8" t="s">
        <v>10</v>
      </c>
      <c r="H6" s="8"/>
      <c r="I6" s="8"/>
      <c r="J6" s="18"/>
      <c r="K6" s="22" t="str">
        <f>IF($J6="","",IF($G6="Daily",$J6+1,IF($G6="Weekly",$J6+7,IF($G6="Monthly",DATE(YEAR($J6),MONTH($J6)+1,DAY($J6)),IF($G6="Quarterly",DATE(YEAR($J6),MONTH($J6)+3,DAY($J6)),IF($G6="Annual",DATE(YEAR($J6),MONTH($J6)+12,DAY($J6)),""))))))</f>
        <v/>
      </c>
    </row>
    <row r="7" spans="1:11">
      <c r="A7" s="7">
        <v>53</v>
      </c>
      <c r="B7" s="8" t="s">
        <v>299</v>
      </c>
      <c r="C7" s="8" t="s">
        <v>300</v>
      </c>
      <c r="D7" s="8" t="s">
        <v>301</v>
      </c>
      <c r="E7" s="8" t="s">
        <v>302</v>
      </c>
      <c r="F7" s="8" t="s">
        <v>8</v>
      </c>
      <c r="G7" s="8" t="s">
        <v>10</v>
      </c>
      <c r="H7" s="8"/>
      <c r="I7" s="8"/>
      <c r="J7" s="18"/>
      <c r="K7" s="22" t="str">
        <f>IF($J7="","",IF($G7="Daily",$J7+1,IF($G7="Weekly",$J7+7,IF($G7="Monthly",DATE(YEAR($J7),MONTH($J7)+1,DAY($J7)),IF($G7="Quarterly",DATE(YEAR($J7),MONTH($J7)+3,DAY($J7)),IF($G7="Annual",DATE(YEAR($J7),MONTH($J7)+12,DAY($J7)),""))))))</f>
        <v/>
      </c>
    </row>
    <row r="8" spans="1:11">
      <c r="A8" s="7">
        <v>54</v>
      </c>
      <c r="B8" s="8" t="s">
        <v>304</v>
      </c>
      <c r="C8" s="8" t="s">
        <v>305</v>
      </c>
      <c r="D8" s="8" t="s">
        <v>306</v>
      </c>
      <c r="E8" s="8" t="s">
        <v>307</v>
      </c>
      <c r="F8" s="8" t="s">
        <v>8</v>
      </c>
      <c r="G8" s="8" t="s">
        <v>13</v>
      </c>
      <c r="H8" s="8"/>
      <c r="I8" s="8"/>
      <c r="J8" s="18"/>
      <c r="K8" s="22" t="str">
        <f>IF($J8="","",IF($G8="Daily",$J8+1,IF($G8="Weekly",$J8+7,IF($G8="Monthly",DATE(YEAR($J8),MONTH($J8)+1,DAY($J8)),IF($G8="Quarterly",DATE(YEAR($J8),MONTH($J8)+3,DAY($J8)),IF($G8="Annual",DATE(YEAR($J8),MONTH($J8)+12,DAY($J8)),""))))))</f>
        <v/>
      </c>
    </row>
    <row r="9" spans="1:11">
      <c r="A9" s="10">
        <v>55</v>
      </c>
      <c r="B9" s="11" t="s">
        <v>309</v>
      </c>
      <c r="C9" s="11" t="s">
        <v>310</v>
      </c>
      <c r="D9" s="11" t="s">
        <v>311</v>
      </c>
      <c r="E9" s="11" t="s">
        <v>312</v>
      </c>
      <c r="F9" s="11" t="s">
        <v>11</v>
      </c>
      <c r="G9" s="11" t="s">
        <v>7</v>
      </c>
      <c r="H9" s="11"/>
      <c r="I9" s="11"/>
      <c r="J9" s="19"/>
      <c r="K9" s="23" t="str">
        <f>IF($J9="","",IF($G9="Daily",$J9+1,IF($G9="Weekly",$J9+7,IF($G9="Monthly",DATE(YEAR($J9),MONTH($J9)+1,DAY($J9)),IF($G9="Quarterly",DATE(YEAR($J9),MONTH($J9)+3,DAY($J9)),IF($G9="Annual",DATE(YEAR($J9),MONTH($J9)+12,DAY($J9)),""))))))</f>
        <v/>
      </c>
    </row>
  </sheetData>
  <mergeCells count="2">
    <mergeCell ref="A1:K2"/>
    <mergeCell ref="A3:K3"/>
  </mergeCells>
  <conditionalFormatting sqref="G5:G9">
    <cfRule type="expression" dxfId="85" priority="11">
      <formula>$G5="Daily"</formula>
    </cfRule>
    <cfRule type="expression" dxfId="84" priority="12">
      <formula>$G5="Weekly"</formula>
    </cfRule>
    <cfRule type="expression" dxfId="83" priority="13">
      <formula>$G5="Monthly"</formula>
    </cfRule>
    <cfRule type="expression" dxfId="82" priority="14">
      <formula>$G5="Quarterly"</formula>
    </cfRule>
    <cfRule type="expression" dxfId="81" priority="15">
      <formula>$G5="Annual"</formula>
    </cfRule>
    <cfRule type="expression" dxfId="80" priority="16">
      <formula>$G5="Shutdown / Turnaround"</formula>
    </cfRule>
  </conditionalFormatting>
  <conditionalFormatting sqref="H5:H9">
    <cfRule type="expression" dxfId="79" priority="1">
      <formula>$H5="OK"</formula>
    </cfRule>
    <cfRule type="expression" dxfId="78" priority="2">
      <formula>$H5="Passed"</formula>
    </cfRule>
    <cfRule type="expression" dxfId="77" priority="3">
      <formula>$H5="Completed"</formula>
    </cfRule>
    <cfRule type="expression" dxfId="76" priority="4">
      <formula>$H5="Closed"</formula>
    </cfRule>
    <cfRule type="expression" dxfId="75" priority="5">
      <formula>$H5="Attention"</formula>
    </cfRule>
    <cfRule type="expression" dxfId="74" priority="6">
      <formula>$H5="Warning"</formula>
    </cfRule>
    <cfRule type="expression" dxfId="73" priority="7">
      <formula>$H5="Failed"</formula>
    </cfRule>
    <cfRule type="expression" dxfId="72" priority="8">
      <formula>$H5="Critical"</formula>
    </cfRule>
    <cfRule type="expression" dxfId="71" priority="9">
      <formula>$H5="Not Applicable"</formula>
    </cfRule>
    <cfRule type="expression" dxfId="70" priority="10">
      <formula>$H5="N/A"</formula>
    </cfRule>
  </conditionalFormatting>
  <conditionalFormatting sqref="K5:K9">
    <cfRule type="expression" dxfId="69" priority="17">
      <formula>AND($K5&lt;TODAY(),$K5&lt;&gt;"",NOT(OR($H5="OK",$H5="Passed",$H5="Completed",$H5="Closed",$H5="N/A",$H5="Not Applicable")))</formula>
    </cfRule>
    <cfRule type="expression" dxfId="68" priority="18">
      <formula>AND($K5&gt;=TODAY(),$K5&lt;&gt;"",$K5&lt;=TODAY()+7)</formula>
    </cfRule>
  </conditionalFormatting>
  <dataValidations count="1">
    <dataValidation type="list" allowBlank="1" sqref="H5:H9" xr:uid="{00000000-0002-0000-09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workbookViewId="0">
      <selection sqref="A1:K2"/>
    </sheetView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33" t="s">
        <v>389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34" t="s">
        <v>46</v>
      </c>
      <c r="B4" s="35" t="s">
        <v>47</v>
      </c>
      <c r="C4" s="35" t="s">
        <v>48</v>
      </c>
      <c r="D4" s="35" t="s">
        <v>49</v>
      </c>
      <c r="E4" s="35" t="s">
        <v>50</v>
      </c>
      <c r="F4" s="35" t="s">
        <v>51</v>
      </c>
      <c r="G4" s="35" t="s">
        <v>2</v>
      </c>
      <c r="H4" s="35" t="s">
        <v>0</v>
      </c>
      <c r="I4" s="35" t="s">
        <v>52</v>
      </c>
      <c r="J4" s="35" t="s">
        <v>54</v>
      </c>
      <c r="K4" s="36" t="s">
        <v>55</v>
      </c>
    </row>
    <row r="5" spans="1:11">
      <c r="A5" s="4">
        <v>56</v>
      </c>
      <c r="B5" s="5" t="s">
        <v>286</v>
      </c>
      <c r="C5" s="5" t="s">
        <v>314</v>
      </c>
      <c r="D5" s="5" t="s">
        <v>315</v>
      </c>
      <c r="E5" s="5" t="s">
        <v>129</v>
      </c>
      <c r="F5" s="5" t="s">
        <v>8</v>
      </c>
      <c r="G5" s="5" t="s">
        <v>7</v>
      </c>
      <c r="H5" s="5"/>
      <c r="I5" s="5"/>
      <c r="J5" s="17"/>
      <c r="K5" s="21" t="str">
        <f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57</v>
      </c>
      <c r="B6" s="8" t="s">
        <v>317</v>
      </c>
      <c r="C6" s="8" t="s">
        <v>318</v>
      </c>
      <c r="D6" s="8" t="s">
        <v>319</v>
      </c>
      <c r="E6" s="8" t="s">
        <v>320</v>
      </c>
      <c r="F6" s="8" t="s">
        <v>11</v>
      </c>
      <c r="G6" s="8" t="s">
        <v>10</v>
      </c>
      <c r="H6" s="8"/>
      <c r="I6" s="8"/>
      <c r="J6" s="18"/>
      <c r="K6" s="22" t="str">
        <f>IF($J6="","",IF($G6="Daily",$J6+1,IF($G6="Weekly",$J6+7,IF($G6="Monthly",DATE(YEAR($J6),MONTH($J6)+1,DAY($J6)),IF($G6="Quarterly",DATE(YEAR($J6),MONTH($J6)+3,DAY($J6)),IF($G6="Annual",DATE(YEAR($J6),MONTH($J6)+12,DAY($J6)),""))))))</f>
        <v/>
      </c>
    </row>
    <row r="7" spans="1:11">
      <c r="A7" s="7">
        <v>58</v>
      </c>
      <c r="B7" s="8" t="s">
        <v>322</v>
      </c>
      <c r="C7" s="8" t="s">
        <v>323</v>
      </c>
      <c r="D7" s="8" t="s">
        <v>324</v>
      </c>
      <c r="E7" s="8" t="s">
        <v>325</v>
      </c>
      <c r="F7" s="8" t="s">
        <v>8</v>
      </c>
      <c r="G7" s="8" t="s">
        <v>10</v>
      </c>
      <c r="H7" s="8"/>
      <c r="I7" s="8"/>
      <c r="J7" s="18"/>
      <c r="K7" s="22" t="str">
        <f>IF($J7="","",IF($G7="Daily",$J7+1,IF($G7="Weekly",$J7+7,IF($G7="Monthly",DATE(YEAR($J7),MONTH($J7)+1,DAY($J7)),IF($G7="Quarterly",DATE(YEAR($J7),MONTH($J7)+3,DAY($J7)),IF($G7="Annual",DATE(YEAR($J7),MONTH($J7)+12,DAY($J7)),""))))))</f>
        <v/>
      </c>
    </row>
    <row r="8" spans="1:11">
      <c r="A8" s="7">
        <v>59</v>
      </c>
      <c r="B8" s="8" t="s">
        <v>327</v>
      </c>
      <c r="C8" s="8" t="s">
        <v>328</v>
      </c>
      <c r="D8" s="8" t="s">
        <v>329</v>
      </c>
      <c r="E8" s="8" t="s">
        <v>129</v>
      </c>
      <c r="F8" s="8" t="s">
        <v>11</v>
      </c>
      <c r="G8" s="8" t="s">
        <v>13</v>
      </c>
      <c r="H8" s="8"/>
      <c r="I8" s="8"/>
      <c r="J8" s="18"/>
      <c r="K8" s="22" t="str">
        <f>IF($J8="","",IF($G8="Daily",$J8+1,IF($G8="Weekly",$J8+7,IF($G8="Monthly",DATE(YEAR($J8),MONTH($J8)+1,DAY($J8)),IF($G8="Quarterly",DATE(YEAR($J8),MONTH($J8)+3,DAY($J8)),IF($G8="Annual",DATE(YEAR($J8),MONTH($J8)+12,DAY($J8)),""))))))</f>
        <v/>
      </c>
    </row>
    <row r="9" spans="1:11">
      <c r="A9" s="10">
        <v>60</v>
      </c>
      <c r="B9" s="11" t="s">
        <v>331</v>
      </c>
      <c r="C9" s="11" t="s">
        <v>332</v>
      </c>
      <c r="D9" s="11" t="s">
        <v>333</v>
      </c>
      <c r="E9" s="11" t="s">
        <v>129</v>
      </c>
      <c r="F9" s="11" t="s">
        <v>14</v>
      </c>
      <c r="G9" s="11" t="s">
        <v>10</v>
      </c>
      <c r="H9" s="11"/>
      <c r="I9" s="11"/>
      <c r="J9" s="19"/>
      <c r="K9" s="23" t="str">
        <f>IF($J9="","",IF($G9="Daily",$J9+1,IF($G9="Weekly",$J9+7,IF($G9="Monthly",DATE(YEAR($J9),MONTH($J9)+1,DAY($J9)),IF($G9="Quarterly",DATE(YEAR($J9),MONTH($J9)+3,DAY($J9)),IF($G9="Annual",DATE(YEAR($J9),MONTH($J9)+12,DAY($J9)),""))))))</f>
        <v/>
      </c>
    </row>
  </sheetData>
  <mergeCells count="2">
    <mergeCell ref="A1:K2"/>
    <mergeCell ref="A3:K3"/>
  </mergeCells>
  <conditionalFormatting sqref="G5:G9">
    <cfRule type="expression" dxfId="67" priority="11">
      <formula>$G5="Daily"</formula>
    </cfRule>
    <cfRule type="expression" dxfId="66" priority="12">
      <formula>$G5="Weekly"</formula>
    </cfRule>
    <cfRule type="expression" dxfId="65" priority="13">
      <formula>$G5="Monthly"</formula>
    </cfRule>
    <cfRule type="expression" dxfId="64" priority="14">
      <formula>$G5="Quarterly"</formula>
    </cfRule>
    <cfRule type="expression" dxfId="63" priority="15">
      <formula>$G5="Annual"</formula>
    </cfRule>
    <cfRule type="expression" dxfId="62" priority="16">
      <formula>$G5="Shutdown / Turnaround"</formula>
    </cfRule>
  </conditionalFormatting>
  <conditionalFormatting sqref="H5:H9">
    <cfRule type="expression" dxfId="61" priority="1">
      <formula>$H5="OK"</formula>
    </cfRule>
    <cfRule type="expression" dxfId="60" priority="2">
      <formula>$H5="Passed"</formula>
    </cfRule>
    <cfRule type="expression" dxfId="59" priority="3">
      <formula>$H5="Completed"</formula>
    </cfRule>
    <cfRule type="expression" dxfId="58" priority="4">
      <formula>$H5="Closed"</formula>
    </cfRule>
    <cfRule type="expression" dxfId="57" priority="5">
      <formula>$H5="Attention"</formula>
    </cfRule>
    <cfRule type="expression" dxfId="56" priority="6">
      <formula>$H5="Warning"</formula>
    </cfRule>
    <cfRule type="expression" dxfId="55" priority="7">
      <formula>$H5="Failed"</formula>
    </cfRule>
    <cfRule type="expression" dxfId="54" priority="8">
      <formula>$H5="Critical"</formula>
    </cfRule>
    <cfRule type="expression" dxfId="53" priority="9">
      <formula>$H5="Not Applicable"</formula>
    </cfRule>
    <cfRule type="expression" dxfId="52" priority="10">
      <formula>$H5="N/A"</formula>
    </cfRule>
  </conditionalFormatting>
  <conditionalFormatting sqref="K5:K9">
    <cfRule type="expression" dxfId="51" priority="17">
      <formula>AND($K5&lt;TODAY(),$K5&lt;&gt;"",NOT(OR($H5="OK",$H5="Passed",$H5="Completed",$H5="Closed",$H5="N/A",$H5="Not Applicable")))</formula>
    </cfRule>
    <cfRule type="expression" dxfId="50" priority="18">
      <formula>AND($K5&gt;=TODAY(),$K5&lt;&gt;"",$K5&lt;=TODAY()+7)</formula>
    </cfRule>
  </conditionalFormatting>
  <dataValidations count="1">
    <dataValidation type="list" allowBlank="1" sqref="H5:H9" xr:uid="{00000000-0002-0000-0A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"/>
  <sheetViews>
    <sheetView workbookViewId="0"/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39" t="s">
        <v>390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37" t="s">
        <v>46</v>
      </c>
      <c r="B4" s="38" t="s">
        <v>47</v>
      </c>
      <c r="C4" s="38" t="s">
        <v>48</v>
      </c>
      <c r="D4" s="38" t="s">
        <v>49</v>
      </c>
      <c r="E4" s="38" t="s">
        <v>50</v>
      </c>
      <c r="F4" s="38" t="s">
        <v>51</v>
      </c>
      <c r="G4" s="38" t="s">
        <v>2</v>
      </c>
      <c r="H4" s="38" t="s">
        <v>0</v>
      </c>
      <c r="I4" s="38" t="s">
        <v>52</v>
      </c>
      <c r="J4" s="38" t="s">
        <v>54</v>
      </c>
      <c r="K4" s="39" t="s">
        <v>55</v>
      </c>
    </row>
    <row r="5" spans="1:11">
      <c r="A5" s="4">
        <v>61</v>
      </c>
      <c r="B5" s="5" t="s">
        <v>335</v>
      </c>
      <c r="C5" s="5" t="s">
        <v>336</v>
      </c>
      <c r="D5" s="5" t="s">
        <v>337</v>
      </c>
      <c r="E5" s="5" t="s">
        <v>338</v>
      </c>
      <c r="F5" s="5" t="s">
        <v>14</v>
      </c>
      <c r="G5" s="5" t="s">
        <v>10</v>
      </c>
      <c r="H5" s="5"/>
      <c r="I5" s="5"/>
      <c r="J5" s="17"/>
      <c r="K5" s="21" t="str">
        <f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62</v>
      </c>
      <c r="B6" s="8" t="s">
        <v>340</v>
      </c>
      <c r="C6" s="8" t="s">
        <v>341</v>
      </c>
      <c r="D6" s="8" t="s">
        <v>342</v>
      </c>
      <c r="E6" s="8" t="s">
        <v>343</v>
      </c>
      <c r="F6" s="8" t="s">
        <v>11</v>
      </c>
      <c r="G6" s="8" t="s">
        <v>13</v>
      </c>
      <c r="H6" s="8"/>
      <c r="I6" s="8"/>
      <c r="J6" s="18"/>
      <c r="K6" s="22" t="str">
        <f>IF($J6="","",IF($G6="Daily",$J6+1,IF($G6="Weekly",$J6+7,IF($G6="Monthly",DATE(YEAR($J6),MONTH($J6)+1,DAY($J6)),IF($G6="Quarterly",DATE(YEAR($J6),MONTH($J6)+3,DAY($J6)),IF($G6="Annual",DATE(YEAR($J6),MONTH($J6)+12,DAY($J6)),""))))))</f>
        <v/>
      </c>
    </row>
    <row r="7" spans="1:11">
      <c r="A7" s="7">
        <v>63</v>
      </c>
      <c r="B7" s="8" t="s">
        <v>345</v>
      </c>
      <c r="C7" s="8" t="s">
        <v>346</v>
      </c>
      <c r="D7" s="8" t="s">
        <v>347</v>
      </c>
      <c r="E7" s="8" t="s">
        <v>348</v>
      </c>
      <c r="F7" s="8" t="s">
        <v>14</v>
      </c>
      <c r="G7" s="8" t="s">
        <v>13</v>
      </c>
      <c r="H7" s="8"/>
      <c r="I7" s="8"/>
      <c r="J7" s="18"/>
      <c r="K7" s="22" t="str">
        <f>IF($J7="","",IF($G7="Daily",$J7+1,IF($G7="Weekly",$J7+7,IF($G7="Monthly",DATE(YEAR($J7),MONTH($J7)+1,DAY($J7)),IF($G7="Quarterly",DATE(YEAR($J7),MONTH($J7)+3,DAY($J7)),IF($G7="Annual",DATE(YEAR($J7),MONTH($J7)+12,DAY($J7)),""))))))</f>
        <v/>
      </c>
    </row>
    <row r="8" spans="1:11">
      <c r="A8" s="7">
        <v>64</v>
      </c>
      <c r="B8" s="8" t="s">
        <v>350</v>
      </c>
      <c r="C8" s="8" t="s">
        <v>351</v>
      </c>
      <c r="D8" s="8" t="s">
        <v>352</v>
      </c>
      <c r="E8" s="8" t="s">
        <v>353</v>
      </c>
      <c r="F8" s="8" t="s">
        <v>14</v>
      </c>
      <c r="G8" s="8" t="s">
        <v>10</v>
      </c>
      <c r="H8" s="8"/>
      <c r="I8" s="8"/>
      <c r="J8" s="18"/>
      <c r="K8" s="22" t="str">
        <f>IF($J8="","",IF($G8="Daily",$J8+1,IF($G8="Weekly",$J8+7,IF($G8="Monthly",DATE(YEAR($J8),MONTH($J8)+1,DAY($J8)),IF($G8="Quarterly",DATE(YEAR($J8),MONTH($J8)+3,DAY($J8)),IF($G8="Annual",DATE(YEAR($J8),MONTH($J8)+12,DAY($J8)),""))))))</f>
        <v/>
      </c>
    </row>
    <row r="9" spans="1:11" ht="25">
      <c r="A9" s="10">
        <v>65</v>
      </c>
      <c r="B9" s="11" t="s">
        <v>355</v>
      </c>
      <c r="C9" s="11" t="s">
        <v>356</v>
      </c>
      <c r="D9" s="11" t="s">
        <v>357</v>
      </c>
      <c r="E9" s="11" t="s">
        <v>358</v>
      </c>
      <c r="F9" s="11" t="s">
        <v>16</v>
      </c>
      <c r="G9" s="11" t="s">
        <v>7</v>
      </c>
      <c r="H9" s="11"/>
      <c r="I9" s="11"/>
      <c r="J9" s="19"/>
      <c r="K9" s="23" t="str">
        <f>IF($J9="","",IF($G9="Daily",$J9+1,IF($G9="Weekly",$J9+7,IF($G9="Monthly",DATE(YEAR($J9),MONTH($J9)+1,DAY($J9)),IF($G9="Quarterly",DATE(YEAR($J9),MONTH($J9)+3,DAY($J9)),IF($G9="Annual",DATE(YEAR($J9),MONTH($J9)+12,DAY($J9)),""))))))</f>
        <v/>
      </c>
    </row>
  </sheetData>
  <mergeCells count="2">
    <mergeCell ref="A1:K2"/>
    <mergeCell ref="A3:K3"/>
  </mergeCells>
  <conditionalFormatting sqref="G5:G9">
    <cfRule type="expression" dxfId="49" priority="11">
      <formula>$G5="Daily"</formula>
    </cfRule>
    <cfRule type="expression" dxfId="48" priority="12">
      <formula>$G5="Weekly"</formula>
    </cfRule>
    <cfRule type="expression" dxfId="47" priority="13">
      <formula>$G5="Monthly"</formula>
    </cfRule>
    <cfRule type="expression" dxfId="46" priority="14">
      <formula>$G5="Quarterly"</formula>
    </cfRule>
    <cfRule type="expression" dxfId="45" priority="15">
      <formula>$G5="Annual"</formula>
    </cfRule>
    <cfRule type="expression" dxfId="44" priority="16">
      <formula>$G5="Shutdown / Turnaround"</formula>
    </cfRule>
  </conditionalFormatting>
  <conditionalFormatting sqref="H5:H9">
    <cfRule type="expression" dxfId="43" priority="1">
      <formula>$H5="OK"</formula>
    </cfRule>
    <cfRule type="expression" dxfId="42" priority="2">
      <formula>$H5="Passed"</formula>
    </cfRule>
    <cfRule type="expression" dxfId="41" priority="3">
      <formula>$H5="Completed"</formula>
    </cfRule>
    <cfRule type="expression" dxfId="40" priority="4">
      <formula>$H5="Closed"</formula>
    </cfRule>
    <cfRule type="expression" dxfId="39" priority="5">
      <formula>$H5="Attention"</formula>
    </cfRule>
    <cfRule type="expression" dxfId="38" priority="6">
      <formula>$H5="Warning"</formula>
    </cfRule>
    <cfRule type="expression" dxfId="37" priority="7">
      <formula>$H5="Failed"</formula>
    </cfRule>
    <cfRule type="expression" dxfId="36" priority="8">
      <formula>$H5="Critical"</formula>
    </cfRule>
    <cfRule type="expression" dxfId="35" priority="9">
      <formula>$H5="Not Applicable"</formula>
    </cfRule>
    <cfRule type="expression" dxfId="34" priority="10">
      <formula>$H5="N/A"</formula>
    </cfRule>
  </conditionalFormatting>
  <conditionalFormatting sqref="K5:K9">
    <cfRule type="expression" dxfId="33" priority="17">
      <formula>AND($K5&lt;TODAY(),$K5&lt;&gt;"",NOT(OR($H5="OK",$H5="Passed",$H5="Completed",$H5="Closed",$H5="N/A",$H5="Not Applicable")))</formula>
    </cfRule>
    <cfRule type="expression" dxfId="32" priority="18">
      <formula>AND($K5&gt;=TODAY(),$K5&lt;&gt;"",$K5&lt;=TODAY()+7)</formula>
    </cfRule>
  </conditionalFormatting>
  <dataValidations count="1">
    <dataValidation type="list" allowBlank="1" sqref="H5:H9" xr:uid="{00000000-0002-0000-0B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"/>
  <sheetViews>
    <sheetView workbookViewId="0"/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45" t="s">
        <v>391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40" t="s">
        <v>46</v>
      </c>
      <c r="B4" s="41" t="s">
        <v>47</v>
      </c>
      <c r="C4" s="41" t="s">
        <v>48</v>
      </c>
      <c r="D4" s="41" t="s">
        <v>49</v>
      </c>
      <c r="E4" s="41" t="s">
        <v>50</v>
      </c>
      <c r="F4" s="41" t="s">
        <v>51</v>
      </c>
      <c r="G4" s="41" t="s">
        <v>2</v>
      </c>
      <c r="H4" s="41" t="s">
        <v>0</v>
      </c>
      <c r="I4" s="41" t="s">
        <v>52</v>
      </c>
      <c r="J4" s="41" t="s">
        <v>54</v>
      </c>
      <c r="K4" s="42" t="s">
        <v>55</v>
      </c>
    </row>
    <row r="5" spans="1:11">
      <c r="A5" s="4">
        <v>66</v>
      </c>
      <c r="B5" s="5" t="s">
        <v>360</v>
      </c>
      <c r="C5" s="5" t="s">
        <v>361</v>
      </c>
      <c r="D5" s="5" t="s">
        <v>362</v>
      </c>
      <c r="E5" s="5" t="s">
        <v>353</v>
      </c>
      <c r="F5" s="5" t="s">
        <v>5</v>
      </c>
      <c r="G5" s="5" t="s">
        <v>10</v>
      </c>
      <c r="H5" s="5"/>
      <c r="I5" s="5"/>
      <c r="J5" s="17"/>
      <c r="K5" s="21" t="str">
        <f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67</v>
      </c>
      <c r="B6" s="8" t="s">
        <v>364</v>
      </c>
      <c r="C6" s="8" t="s">
        <v>365</v>
      </c>
      <c r="D6" s="8" t="s">
        <v>366</v>
      </c>
      <c r="E6" s="8" t="s">
        <v>367</v>
      </c>
      <c r="F6" s="8" t="s">
        <v>5</v>
      </c>
      <c r="G6" s="8" t="s">
        <v>10</v>
      </c>
      <c r="H6" s="8"/>
      <c r="I6" s="8"/>
      <c r="J6" s="18"/>
      <c r="K6" s="22" t="str">
        <f>IF($J6="","",IF($G6="Daily",$J6+1,IF($G6="Weekly",$J6+7,IF($G6="Monthly",DATE(YEAR($J6),MONTH($J6)+1,DAY($J6)),IF($G6="Quarterly",DATE(YEAR($J6),MONTH($J6)+3,DAY($J6)),IF($G6="Annual",DATE(YEAR($J6),MONTH($J6)+12,DAY($J6)),""))))))</f>
        <v/>
      </c>
    </row>
    <row r="7" spans="1:11">
      <c r="A7" s="7">
        <v>68</v>
      </c>
      <c r="B7" s="8" t="s">
        <v>369</v>
      </c>
      <c r="C7" s="8" t="s">
        <v>370</v>
      </c>
      <c r="D7" s="8" t="s">
        <v>371</v>
      </c>
      <c r="E7" s="8" t="s">
        <v>372</v>
      </c>
      <c r="F7" s="8" t="s">
        <v>11</v>
      </c>
      <c r="G7" s="8" t="s">
        <v>7</v>
      </c>
      <c r="H7" s="8"/>
      <c r="I7" s="8"/>
      <c r="J7" s="18"/>
      <c r="K7" s="22" t="str">
        <f>IF($J7="","",IF($G7="Daily",$J7+1,IF($G7="Weekly",$J7+7,IF($G7="Monthly",DATE(YEAR($J7),MONTH($J7)+1,DAY($J7)),IF($G7="Quarterly",DATE(YEAR($J7),MONTH($J7)+3,DAY($J7)),IF($G7="Annual",DATE(YEAR($J7),MONTH($J7)+12,DAY($J7)),""))))))</f>
        <v/>
      </c>
    </row>
    <row r="8" spans="1:11">
      <c r="A8" s="7">
        <v>69</v>
      </c>
      <c r="B8" s="8" t="s">
        <v>374</v>
      </c>
      <c r="C8" s="8" t="s">
        <v>375</v>
      </c>
      <c r="D8" s="8" t="s">
        <v>376</v>
      </c>
      <c r="E8" s="8" t="s">
        <v>358</v>
      </c>
      <c r="F8" s="8" t="s">
        <v>8</v>
      </c>
      <c r="G8" s="8" t="s">
        <v>10</v>
      </c>
      <c r="H8" s="8"/>
      <c r="I8" s="8"/>
      <c r="J8" s="18"/>
      <c r="K8" s="22" t="str">
        <f>IF($J8="","",IF($G8="Daily",$J8+1,IF($G8="Weekly",$J8+7,IF($G8="Monthly",DATE(YEAR($J8),MONTH($J8)+1,DAY($J8)),IF($G8="Quarterly",DATE(YEAR($J8),MONTH($J8)+3,DAY($J8)),IF($G8="Annual",DATE(YEAR($J8),MONTH($J8)+12,DAY($J8)),""))))))</f>
        <v/>
      </c>
    </row>
    <row r="9" spans="1:11">
      <c r="A9" s="10">
        <v>70</v>
      </c>
      <c r="B9" s="11" t="s">
        <v>369</v>
      </c>
      <c r="C9" s="11" t="s">
        <v>378</v>
      </c>
      <c r="D9" s="11" t="s">
        <v>379</v>
      </c>
      <c r="E9" s="11" t="s">
        <v>380</v>
      </c>
      <c r="F9" s="11" t="s">
        <v>14</v>
      </c>
      <c r="G9" s="11" t="s">
        <v>13</v>
      </c>
      <c r="H9" s="11"/>
      <c r="I9" s="11"/>
      <c r="J9" s="19"/>
      <c r="K9" s="23" t="str">
        <f>IF($J9="","",IF($G9="Daily",$J9+1,IF($G9="Weekly",$J9+7,IF($G9="Monthly",DATE(YEAR($J9),MONTH($J9)+1,DAY($J9)),IF($G9="Quarterly",DATE(YEAR($J9),MONTH($J9)+3,DAY($J9)),IF($G9="Annual",DATE(YEAR($J9),MONTH($J9)+12,DAY($J9)),""))))))</f>
        <v/>
      </c>
    </row>
  </sheetData>
  <mergeCells count="2">
    <mergeCell ref="A1:K2"/>
    <mergeCell ref="A3:K3"/>
  </mergeCells>
  <conditionalFormatting sqref="G5:G9">
    <cfRule type="expression" dxfId="31" priority="11">
      <formula>$G5="Daily"</formula>
    </cfRule>
    <cfRule type="expression" dxfId="30" priority="12">
      <formula>$G5="Weekly"</formula>
    </cfRule>
    <cfRule type="expression" dxfId="29" priority="13">
      <formula>$G5="Monthly"</formula>
    </cfRule>
    <cfRule type="expression" dxfId="28" priority="14">
      <formula>$G5="Quarterly"</formula>
    </cfRule>
    <cfRule type="expression" dxfId="27" priority="15">
      <formula>$G5="Annual"</formula>
    </cfRule>
    <cfRule type="expression" dxfId="26" priority="16">
      <formula>$G5="Shutdown / Turnaround"</formula>
    </cfRule>
  </conditionalFormatting>
  <conditionalFormatting sqref="H5:H9">
    <cfRule type="expression" dxfId="25" priority="1">
      <formula>$H5="OK"</formula>
    </cfRule>
    <cfRule type="expression" dxfId="24" priority="2">
      <formula>$H5="Passed"</formula>
    </cfRule>
    <cfRule type="expression" dxfId="23" priority="3">
      <formula>$H5="Completed"</formula>
    </cfRule>
    <cfRule type="expression" dxfId="22" priority="4">
      <formula>$H5="Closed"</formula>
    </cfRule>
    <cfRule type="expression" dxfId="21" priority="5">
      <formula>$H5="Attention"</formula>
    </cfRule>
    <cfRule type="expression" dxfId="20" priority="6">
      <formula>$H5="Warning"</formula>
    </cfRule>
    <cfRule type="expression" dxfId="19" priority="7">
      <formula>$H5="Failed"</formula>
    </cfRule>
    <cfRule type="expression" dxfId="18" priority="8">
      <formula>$H5="Critical"</formula>
    </cfRule>
    <cfRule type="expression" dxfId="17" priority="9">
      <formula>$H5="Not Applicable"</formula>
    </cfRule>
    <cfRule type="expression" dxfId="16" priority="10">
      <formula>$H5="N/A"</formula>
    </cfRule>
  </conditionalFormatting>
  <conditionalFormatting sqref="K5:K9">
    <cfRule type="expression" dxfId="15" priority="17">
      <formula>AND($K5&lt;TODAY(),$K5&lt;&gt;"",NOT(OR($H5="OK",$H5="Passed",$H5="Completed",$H5="Closed",$H5="N/A",$H5="Not Applicable")))</formula>
    </cfRule>
    <cfRule type="expression" dxfId="14" priority="18">
      <formula>AND($K5&gt;=TODAY(),$K5&lt;&gt;"",$K5&lt;=TODAY()+7)</formula>
    </cfRule>
  </conditionalFormatting>
  <dataValidations count="1">
    <dataValidation type="list" allowBlank="1" sqref="H5:H9" xr:uid="{00000000-0002-0000-0C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workbookViewId="0"/>
  </sheetViews>
  <sheetFormatPr defaultRowHeight="14"/>
  <cols>
    <col min="1" max="1" width="22" customWidth="1"/>
    <col min="2" max="2" width="24" customWidth="1"/>
    <col min="3" max="3" width="28" customWidth="1"/>
    <col min="4" max="4" width="22" customWidth="1"/>
    <col min="5" max="5" width="30" customWidth="1"/>
    <col min="6" max="6" width="12" customWidth="1"/>
    <col min="7" max="7" width="18" customWidth="1"/>
    <col min="8" max="9" width="14" customWidth="1"/>
  </cols>
  <sheetData>
    <row r="1" spans="1:9">
      <c r="A1" s="151" t="s">
        <v>392</v>
      </c>
      <c r="B1" s="152"/>
      <c r="C1" s="152"/>
      <c r="D1" s="152"/>
      <c r="E1" s="152"/>
      <c r="F1" s="152"/>
      <c r="G1" s="152"/>
      <c r="H1" s="152"/>
      <c r="I1" s="153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>
      <c r="A3" s="106" t="s">
        <v>393</v>
      </c>
      <c r="B3" s="107"/>
      <c r="C3" s="107"/>
      <c r="D3" s="107"/>
      <c r="E3" s="107"/>
      <c r="F3" s="107"/>
      <c r="G3" s="107"/>
      <c r="H3" s="107"/>
      <c r="I3" s="108"/>
    </row>
    <row r="4" spans="1:9">
      <c r="A4" s="43" t="s">
        <v>394</v>
      </c>
      <c r="B4" s="44" t="s">
        <v>395</v>
      </c>
      <c r="C4" s="44" t="s">
        <v>396</v>
      </c>
      <c r="D4" s="44" t="s">
        <v>397</v>
      </c>
      <c r="E4" s="44" t="s">
        <v>398</v>
      </c>
      <c r="F4" s="44" t="s">
        <v>1</v>
      </c>
      <c r="G4" s="44" t="s">
        <v>399</v>
      </c>
      <c r="H4" s="44" t="s">
        <v>400</v>
      </c>
      <c r="I4" s="45" t="s">
        <v>0</v>
      </c>
    </row>
    <row r="5" spans="1:9">
      <c r="A5" s="4" t="s">
        <v>401</v>
      </c>
      <c r="B5" s="5" t="s">
        <v>402</v>
      </c>
      <c r="C5" s="5" t="s">
        <v>403</v>
      </c>
      <c r="D5" s="5" t="s">
        <v>404</v>
      </c>
      <c r="E5" s="5" t="s">
        <v>405</v>
      </c>
      <c r="F5" s="5" t="s">
        <v>10</v>
      </c>
      <c r="G5" s="5" t="s">
        <v>406</v>
      </c>
      <c r="H5" s="17"/>
      <c r="I5" s="6" t="s">
        <v>407</v>
      </c>
    </row>
    <row r="6" spans="1:9">
      <c r="A6" s="7" t="s">
        <v>408</v>
      </c>
      <c r="B6" s="8" t="s">
        <v>409</v>
      </c>
      <c r="C6" s="8" t="s">
        <v>410</v>
      </c>
      <c r="D6" s="8" t="s">
        <v>411</v>
      </c>
      <c r="E6" s="8" t="s">
        <v>412</v>
      </c>
      <c r="F6" s="8" t="s">
        <v>13</v>
      </c>
      <c r="G6" s="8" t="s">
        <v>413</v>
      </c>
      <c r="H6" s="18"/>
      <c r="I6" s="9" t="s">
        <v>407</v>
      </c>
    </row>
    <row r="7" spans="1:9">
      <c r="A7" s="7" t="s">
        <v>414</v>
      </c>
      <c r="B7" s="8" t="s">
        <v>415</v>
      </c>
      <c r="C7" s="8" t="s">
        <v>416</v>
      </c>
      <c r="D7" s="8" t="s">
        <v>417</v>
      </c>
      <c r="E7" s="8" t="s">
        <v>418</v>
      </c>
      <c r="F7" s="8" t="s">
        <v>10</v>
      </c>
      <c r="G7" s="8" t="s">
        <v>419</v>
      </c>
      <c r="H7" s="18"/>
      <c r="I7" s="9" t="s">
        <v>407</v>
      </c>
    </row>
    <row r="8" spans="1:9">
      <c r="A8" s="7" t="s">
        <v>420</v>
      </c>
      <c r="B8" s="8" t="s">
        <v>421</v>
      </c>
      <c r="C8" s="8" t="s">
        <v>422</v>
      </c>
      <c r="D8" s="8" t="s">
        <v>423</v>
      </c>
      <c r="E8" s="8" t="s">
        <v>424</v>
      </c>
      <c r="F8" s="8" t="s">
        <v>13</v>
      </c>
      <c r="G8" s="8" t="s">
        <v>425</v>
      </c>
      <c r="H8" s="18"/>
      <c r="I8" s="9" t="s">
        <v>407</v>
      </c>
    </row>
    <row r="9" spans="1:9">
      <c r="A9" s="7" t="s">
        <v>426</v>
      </c>
      <c r="B9" s="8" t="s">
        <v>427</v>
      </c>
      <c r="C9" s="8" t="s">
        <v>428</v>
      </c>
      <c r="D9" s="8" t="s">
        <v>429</v>
      </c>
      <c r="E9" s="8" t="s">
        <v>430</v>
      </c>
      <c r="F9" s="8" t="s">
        <v>10</v>
      </c>
      <c r="G9" s="8" t="s">
        <v>431</v>
      </c>
      <c r="H9" s="18"/>
      <c r="I9" s="9" t="s">
        <v>407</v>
      </c>
    </row>
    <row r="10" spans="1:9">
      <c r="A10" s="7" t="s">
        <v>432</v>
      </c>
      <c r="B10" s="8" t="s">
        <v>433</v>
      </c>
      <c r="C10" s="8" t="s">
        <v>434</v>
      </c>
      <c r="D10" s="8" t="s">
        <v>435</v>
      </c>
      <c r="E10" s="8" t="s">
        <v>436</v>
      </c>
      <c r="F10" s="8" t="s">
        <v>13</v>
      </c>
      <c r="G10" s="8" t="s">
        <v>437</v>
      </c>
      <c r="H10" s="18"/>
      <c r="I10" s="9" t="s">
        <v>407</v>
      </c>
    </row>
    <row r="11" spans="1:9">
      <c r="A11" s="7" t="s">
        <v>438</v>
      </c>
      <c r="B11" s="8" t="s">
        <v>439</v>
      </c>
      <c r="C11" s="8" t="s">
        <v>440</v>
      </c>
      <c r="D11" s="8" t="s">
        <v>441</v>
      </c>
      <c r="E11" s="8" t="s">
        <v>442</v>
      </c>
      <c r="F11" s="8" t="s">
        <v>10</v>
      </c>
      <c r="G11" s="8" t="s">
        <v>443</v>
      </c>
      <c r="H11" s="18"/>
      <c r="I11" s="9" t="s">
        <v>407</v>
      </c>
    </row>
    <row r="12" spans="1:9">
      <c r="A12" s="7" t="s">
        <v>444</v>
      </c>
      <c r="B12" s="8" t="s">
        <v>445</v>
      </c>
      <c r="C12" s="8" t="s">
        <v>446</v>
      </c>
      <c r="D12" s="8" t="s">
        <v>447</v>
      </c>
      <c r="E12" s="8" t="s">
        <v>448</v>
      </c>
      <c r="F12" s="8" t="s">
        <v>13</v>
      </c>
      <c r="G12" s="8" t="s">
        <v>449</v>
      </c>
      <c r="H12" s="18"/>
      <c r="I12" s="9" t="s">
        <v>407</v>
      </c>
    </row>
    <row r="13" spans="1:9">
      <c r="A13" s="7" t="s">
        <v>450</v>
      </c>
      <c r="B13" s="8" t="s">
        <v>451</v>
      </c>
      <c r="C13" s="8" t="s">
        <v>452</v>
      </c>
      <c r="D13" s="8" t="s">
        <v>453</v>
      </c>
      <c r="E13" s="8" t="s">
        <v>454</v>
      </c>
      <c r="F13" s="8" t="s">
        <v>13</v>
      </c>
      <c r="G13" s="8" t="s">
        <v>443</v>
      </c>
      <c r="H13" s="18"/>
      <c r="I13" s="9" t="s">
        <v>407</v>
      </c>
    </row>
    <row r="14" spans="1:9">
      <c r="A14" s="10" t="s">
        <v>455</v>
      </c>
      <c r="B14" s="11" t="s">
        <v>456</v>
      </c>
      <c r="C14" s="11" t="s">
        <v>457</v>
      </c>
      <c r="D14" s="11" t="s">
        <v>458</v>
      </c>
      <c r="E14" s="11" t="s">
        <v>459</v>
      </c>
      <c r="F14" s="11" t="s">
        <v>13</v>
      </c>
      <c r="G14" s="11" t="s">
        <v>364</v>
      </c>
      <c r="H14" s="19"/>
      <c r="I14" s="12" t="s">
        <v>407</v>
      </c>
    </row>
  </sheetData>
  <mergeCells count="2">
    <mergeCell ref="A1:I2"/>
    <mergeCell ref="A3:I3"/>
  </mergeCells>
  <conditionalFormatting sqref="F5:F14">
    <cfRule type="expression" dxfId="13" priority="1">
      <formula>$F5="Critical"</formula>
    </cfRule>
    <cfRule type="expression" dxfId="12" priority="2">
      <formula>$F5="High"</formula>
    </cfRule>
    <cfRule type="expression" dxfId="11" priority="3">
      <formula>$F5="Medium"</formula>
    </cfRule>
    <cfRule type="expression" dxfId="10" priority="4">
      <formula>$F5="Low"</formula>
    </cfRule>
  </conditionalFormatting>
  <conditionalFormatting sqref="I5:I14">
    <cfRule type="expression" dxfId="9" priority="5">
      <formula>$I5="OK"</formula>
    </cfRule>
    <cfRule type="expression" dxfId="8" priority="6">
      <formula>$I5="Passed"</formula>
    </cfRule>
    <cfRule type="expression" dxfId="7" priority="7">
      <formula>$I5="Completed"</formula>
    </cfRule>
    <cfRule type="expression" dxfId="6" priority="8">
      <formula>$I5="Closed"</formula>
    </cfRule>
    <cfRule type="expression" dxfId="5" priority="9">
      <formula>$I5="Attention"</formula>
    </cfRule>
    <cfRule type="expression" dxfId="4" priority="10">
      <formula>$I5="Warning"</formula>
    </cfRule>
    <cfRule type="expression" dxfId="3" priority="11">
      <formula>$I5="Failed"</formula>
    </cfRule>
    <cfRule type="expression" dxfId="2" priority="12">
      <formula>$I5="Critical"</formula>
    </cfRule>
    <cfRule type="expression" dxfId="1" priority="13">
      <formula>$I5="Not Applicable"</formula>
    </cfRule>
    <cfRule type="expression" dxfId="0" priority="14">
      <formula>$I5="N/A"</formula>
    </cfRule>
  </conditionalFormatting>
  <dataValidations count="2">
    <dataValidation type="list" allowBlank="1" sqref="F5:F14" xr:uid="{00000000-0002-0000-0D00-000000000000}">
      <formula1>",Low,Medium,High,Critical"</formula1>
    </dataValidation>
    <dataValidation type="list" allowBlank="1" sqref="I5:I14" xr:uid="{00000000-0002-0000-0D00-000001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"/>
  <sheetViews>
    <sheetView workbookViewId="0"/>
  </sheetViews>
  <sheetFormatPr defaultRowHeight="14"/>
  <cols>
    <col min="1" max="1" width="24" customWidth="1"/>
    <col min="2" max="3" width="14" customWidth="1"/>
  </cols>
  <sheetData>
    <row r="1" spans="1:6">
      <c r="A1" s="109" t="s">
        <v>460</v>
      </c>
      <c r="B1" s="110"/>
      <c r="C1" s="110"/>
      <c r="D1" s="110"/>
      <c r="E1" s="110"/>
      <c r="F1" s="111"/>
    </row>
    <row r="2" spans="1:6">
      <c r="A2" s="112"/>
      <c r="B2" s="113"/>
      <c r="C2" s="113"/>
      <c r="D2" s="113"/>
      <c r="E2" s="113"/>
      <c r="F2" s="114"/>
    </row>
    <row r="3" spans="1:6">
      <c r="A3" s="106" t="s">
        <v>461</v>
      </c>
      <c r="B3" s="107"/>
      <c r="C3" s="107"/>
      <c r="D3" s="107"/>
      <c r="E3" s="107"/>
      <c r="F3" s="108"/>
    </row>
    <row r="4" spans="1:6">
      <c r="A4" s="15" t="s">
        <v>2</v>
      </c>
      <c r="B4" s="20" t="s">
        <v>33</v>
      </c>
      <c r="C4" s="16" t="s">
        <v>462</v>
      </c>
    </row>
    <row r="5" spans="1:6">
      <c r="A5" s="4" t="s">
        <v>5</v>
      </c>
      <c r="B5" s="5">
        <f>COUNTIF('Master Checklist'!$H$5:$H$74,A5)</f>
        <v>17</v>
      </c>
      <c r="C5" s="46">
        <f t="shared" ref="C5:C10" si="0">IF($B$11=0,0,B5/$B$11)</f>
        <v>0.24285714285714285</v>
      </c>
    </row>
    <row r="6" spans="1:6">
      <c r="A6" s="7" t="s">
        <v>8</v>
      </c>
      <c r="B6" s="8">
        <f>COUNTIF('Master Checklist'!$H$5:$H$74,A6)</f>
        <v>18</v>
      </c>
      <c r="C6" s="47">
        <f t="shared" si="0"/>
        <v>0.25714285714285712</v>
      </c>
    </row>
    <row r="7" spans="1:6">
      <c r="A7" s="7" t="s">
        <v>11</v>
      </c>
      <c r="B7" s="8">
        <f>COUNTIF('Master Checklist'!$H$5:$H$74,A7)</f>
        <v>21</v>
      </c>
      <c r="C7" s="47">
        <f t="shared" si="0"/>
        <v>0.3</v>
      </c>
    </row>
    <row r="8" spans="1:6">
      <c r="A8" s="7" t="s">
        <v>14</v>
      </c>
      <c r="B8" s="8">
        <f>COUNTIF('Master Checklist'!$H$5:$H$74,A8)</f>
        <v>12</v>
      </c>
      <c r="C8" s="47">
        <f t="shared" si="0"/>
        <v>0.17142857142857143</v>
      </c>
    </row>
    <row r="9" spans="1:6">
      <c r="A9" s="7" t="s">
        <v>16</v>
      </c>
      <c r="B9" s="8">
        <f>COUNTIF('Master Checklist'!$H$5:$H$74,A9)</f>
        <v>1</v>
      </c>
      <c r="C9" s="47">
        <f t="shared" si="0"/>
        <v>1.4285714285714285E-2</v>
      </c>
    </row>
    <row r="10" spans="1:6">
      <c r="A10" s="7" t="s">
        <v>17</v>
      </c>
      <c r="B10" s="8">
        <f>COUNTIF('Master Checklist'!$H$5:$H$74,A10)</f>
        <v>1</v>
      </c>
      <c r="C10" s="47">
        <f t="shared" si="0"/>
        <v>1.4285714285714285E-2</v>
      </c>
    </row>
    <row r="11" spans="1:6">
      <c r="A11" s="10" t="s">
        <v>463</v>
      </c>
      <c r="B11" s="11">
        <f>SUM(B5:B10)</f>
        <v>70</v>
      </c>
      <c r="C11" s="48">
        <f>SUM(C5:C10)</f>
        <v>1</v>
      </c>
    </row>
    <row r="13" spans="1:6">
      <c r="A13" s="1" t="s">
        <v>34</v>
      </c>
      <c r="B13" s="3" t="s">
        <v>33</v>
      </c>
    </row>
    <row r="14" spans="1:6">
      <c r="A14" s="4" t="s">
        <v>35</v>
      </c>
      <c r="B14" s="6">
        <f>COUNTIF('Master Checklist'!$B$5:$B$74,A14)</f>
        <v>10</v>
      </c>
    </row>
    <row r="15" spans="1:6">
      <c r="A15" s="7" t="s">
        <v>36</v>
      </c>
      <c r="B15" s="9">
        <f>COUNTIF('Master Checklist'!$B$5:$B$74,A15)</f>
        <v>10</v>
      </c>
    </row>
    <row r="16" spans="1:6">
      <c r="A16" s="7" t="s">
        <v>37</v>
      </c>
      <c r="B16" s="9">
        <f>COUNTIF('Master Checklist'!$B$5:$B$74,A16)</f>
        <v>10</v>
      </c>
    </row>
    <row r="17" spans="1:2">
      <c r="A17" s="7" t="s">
        <v>38</v>
      </c>
      <c r="B17" s="9">
        <f>COUNTIF('Master Checklist'!$B$5:$B$74,A17)</f>
        <v>10</v>
      </c>
    </row>
    <row r="18" spans="1:2">
      <c r="A18" s="7" t="s">
        <v>39</v>
      </c>
      <c r="B18" s="9">
        <f>COUNTIF('Master Checklist'!$B$5:$B$74,A18)</f>
        <v>5</v>
      </c>
    </row>
    <row r="19" spans="1:2">
      <c r="A19" s="7" t="s">
        <v>40</v>
      </c>
      <c r="B19" s="9">
        <f>COUNTIF('Master Checklist'!$B$5:$B$74,A19)</f>
        <v>5</v>
      </c>
    </row>
    <row r="20" spans="1:2">
      <c r="A20" s="7" t="s">
        <v>41</v>
      </c>
      <c r="B20" s="9">
        <f>COUNTIF('Master Checklist'!$B$5:$B$74,A20)</f>
        <v>5</v>
      </c>
    </row>
    <row r="21" spans="1:2">
      <c r="A21" s="7" t="s">
        <v>42</v>
      </c>
      <c r="B21" s="9">
        <f>COUNTIF('Master Checklist'!$B$5:$B$74,A21)</f>
        <v>5</v>
      </c>
    </row>
    <row r="22" spans="1:2">
      <c r="A22" s="7" t="s">
        <v>43</v>
      </c>
      <c r="B22" s="9">
        <f>COUNTIF('Master Checklist'!$B$5:$B$74,A22)</f>
        <v>5</v>
      </c>
    </row>
    <row r="23" spans="1:2">
      <c r="A23" s="10" t="s">
        <v>44</v>
      </c>
      <c r="B23" s="12">
        <f>COUNTIF('Master Checklist'!$B$5:$B$74,A23)</f>
        <v>5</v>
      </c>
    </row>
  </sheetData>
  <mergeCells count="2">
    <mergeCell ref="A1:F2"/>
    <mergeCell ref="A3:F3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4"/>
  <sheetViews>
    <sheetView topLeftCell="E13" zoomScale="70" zoomScaleNormal="70" workbookViewId="0">
      <selection activeCell="M15" sqref="M15"/>
    </sheetView>
  </sheetViews>
  <sheetFormatPr defaultRowHeight="14"/>
  <cols>
    <col min="1" max="1" width="8" customWidth="1"/>
    <col min="2" max="2" width="24" customWidth="1"/>
    <col min="3" max="3" width="22" customWidth="1"/>
    <col min="4" max="4" width="18" customWidth="1"/>
    <col min="5" max="5" width="34" customWidth="1"/>
    <col min="6" max="6" width="28" customWidth="1"/>
    <col min="7" max="7" width="20" customWidth="1"/>
    <col min="8" max="8" width="18" customWidth="1"/>
    <col min="9" max="9" width="14" customWidth="1"/>
    <col min="10" max="10" width="22" customWidth="1"/>
    <col min="11" max="11" width="18" customWidth="1"/>
    <col min="12" max="13" width="14" customWidth="1"/>
    <col min="14" max="14" width="12" customWidth="1"/>
    <col min="15" max="15" width="20" customWidth="1"/>
  </cols>
  <sheetData>
    <row r="1" spans="1:15">
      <c r="A1" s="100" t="s">
        <v>21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2"/>
    </row>
    <row r="2" spans="1: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</row>
    <row r="3" spans="1:15">
      <c r="A3" s="106" t="s">
        <v>45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>
      <c r="A4" s="1" t="s">
        <v>46</v>
      </c>
      <c r="B4" s="2" t="s">
        <v>34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2</v>
      </c>
      <c r="I4" s="2" t="s">
        <v>0</v>
      </c>
      <c r="J4" s="2" t="s">
        <v>52</v>
      </c>
      <c r="K4" s="2" t="s">
        <v>53</v>
      </c>
      <c r="L4" s="2" t="s">
        <v>54</v>
      </c>
      <c r="M4" s="2" t="s">
        <v>55</v>
      </c>
      <c r="N4" s="2" t="s">
        <v>1</v>
      </c>
      <c r="O4" s="3" t="s">
        <v>56</v>
      </c>
    </row>
    <row r="5" spans="1:15">
      <c r="A5" s="4">
        <v>1</v>
      </c>
      <c r="B5" s="5" t="s">
        <v>35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</v>
      </c>
      <c r="I5" s="5"/>
      <c r="J5" s="5"/>
      <c r="K5" s="5"/>
      <c r="L5" s="17"/>
      <c r="M5" s="17" t="str">
        <f t="shared" ref="M5:M36" si="0">IF($L5="","",IF($H5="Daily",$L5+1,IF($H5="Weekly",$L5+7,IF($H5="Monthly",DATE(YEAR($L5),MONTH($L5)+1,DAY($L5)),IF($H5="Quarterly",DATE(YEAR($L5),MONTH($L5)+3,DAY($L5)),IF($H5="Annual",DATE(YEAR($L5),MONTH($L5)+12,DAY($L5)),""))))))</f>
        <v/>
      </c>
      <c r="N5" s="5" t="s">
        <v>13</v>
      </c>
      <c r="O5" s="6"/>
    </row>
    <row r="6" spans="1:15">
      <c r="A6" s="7">
        <v>2</v>
      </c>
      <c r="B6" s="8" t="s">
        <v>35</v>
      </c>
      <c r="C6" s="8" t="s">
        <v>62</v>
      </c>
      <c r="D6" s="8" t="s">
        <v>63</v>
      </c>
      <c r="E6" s="8" t="s">
        <v>64</v>
      </c>
      <c r="F6" s="8" t="s">
        <v>65</v>
      </c>
      <c r="G6" s="8" t="s">
        <v>66</v>
      </c>
      <c r="H6" s="8" t="s">
        <v>5</v>
      </c>
      <c r="I6" s="8"/>
      <c r="J6" s="8"/>
      <c r="K6" s="8"/>
      <c r="L6" s="18"/>
      <c r="M6" s="18" t="str">
        <f t="shared" si="0"/>
        <v/>
      </c>
      <c r="N6" s="8" t="s">
        <v>13</v>
      </c>
      <c r="O6" s="9"/>
    </row>
    <row r="7" spans="1:15">
      <c r="A7" s="7">
        <v>3</v>
      </c>
      <c r="B7" s="8" t="s">
        <v>35</v>
      </c>
      <c r="C7" s="8" t="s">
        <v>67</v>
      </c>
      <c r="D7" s="8" t="s">
        <v>68</v>
      </c>
      <c r="E7" s="8" t="s">
        <v>69</v>
      </c>
      <c r="F7" s="8" t="s">
        <v>70</v>
      </c>
      <c r="G7" s="8" t="s">
        <v>71</v>
      </c>
      <c r="H7" s="8" t="s">
        <v>5</v>
      </c>
      <c r="I7" s="8"/>
      <c r="J7" s="8"/>
      <c r="K7" s="8"/>
      <c r="L7" s="18"/>
      <c r="M7" s="18" t="str">
        <f t="shared" si="0"/>
        <v/>
      </c>
      <c r="N7" s="8" t="s">
        <v>10</v>
      </c>
      <c r="O7" s="9"/>
    </row>
    <row r="8" spans="1:15">
      <c r="A8" s="7">
        <v>4</v>
      </c>
      <c r="B8" s="8" t="s">
        <v>35</v>
      </c>
      <c r="C8" s="8" t="s">
        <v>72</v>
      </c>
      <c r="D8" s="8" t="s">
        <v>73</v>
      </c>
      <c r="E8" s="8" t="s">
        <v>74</v>
      </c>
      <c r="F8" s="8" t="s">
        <v>75</v>
      </c>
      <c r="G8" s="8" t="s">
        <v>76</v>
      </c>
      <c r="H8" s="8" t="s">
        <v>5</v>
      </c>
      <c r="I8" s="8"/>
      <c r="J8" s="8"/>
      <c r="K8" s="8"/>
      <c r="L8" s="18"/>
      <c r="M8" s="18" t="str">
        <f t="shared" si="0"/>
        <v/>
      </c>
      <c r="N8" s="8" t="s">
        <v>10</v>
      </c>
      <c r="O8" s="9"/>
    </row>
    <row r="9" spans="1:15">
      <c r="A9" s="7">
        <v>5</v>
      </c>
      <c r="B9" s="8" t="s">
        <v>35</v>
      </c>
      <c r="C9" s="8" t="s">
        <v>77</v>
      </c>
      <c r="D9" s="8" t="s">
        <v>78</v>
      </c>
      <c r="E9" s="8" t="s">
        <v>79</v>
      </c>
      <c r="F9" s="8" t="s">
        <v>80</v>
      </c>
      <c r="G9" s="8" t="s">
        <v>81</v>
      </c>
      <c r="H9" s="8" t="s">
        <v>8</v>
      </c>
      <c r="I9" s="8"/>
      <c r="J9" s="8"/>
      <c r="K9" s="8"/>
      <c r="L9" s="18"/>
      <c r="M9" s="18" t="str">
        <f t="shared" si="0"/>
        <v/>
      </c>
      <c r="N9" s="8" t="s">
        <v>7</v>
      </c>
      <c r="O9" s="9"/>
    </row>
    <row r="10" spans="1:15">
      <c r="A10" s="7">
        <v>6</v>
      </c>
      <c r="B10" s="8" t="s">
        <v>35</v>
      </c>
      <c r="C10" s="8" t="s">
        <v>82</v>
      </c>
      <c r="D10" s="8" t="s">
        <v>83</v>
      </c>
      <c r="E10" s="8" t="s">
        <v>84</v>
      </c>
      <c r="F10" s="8" t="s">
        <v>85</v>
      </c>
      <c r="G10" s="8" t="s">
        <v>86</v>
      </c>
      <c r="H10" s="8" t="s">
        <v>5</v>
      </c>
      <c r="I10" s="8"/>
      <c r="J10" s="8"/>
      <c r="K10" s="8"/>
      <c r="L10" s="18"/>
      <c r="M10" s="18" t="str">
        <f t="shared" si="0"/>
        <v/>
      </c>
      <c r="N10" s="8" t="s">
        <v>10</v>
      </c>
      <c r="O10" s="9"/>
    </row>
    <row r="11" spans="1:15">
      <c r="A11" s="7">
        <v>7</v>
      </c>
      <c r="B11" s="8" t="s">
        <v>35</v>
      </c>
      <c r="C11" s="8" t="s">
        <v>87</v>
      </c>
      <c r="D11" s="8" t="s">
        <v>88</v>
      </c>
      <c r="E11" s="8" t="s">
        <v>89</v>
      </c>
      <c r="F11" s="8" t="s">
        <v>90</v>
      </c>
      <c r="G11" s="8" t="s">
        <v>91</v>
      </c>
      <c r="H11" s="8" t="s">
        <v>11</v>
      </c>
      <c r="I11" s="8"/>
      <c r="J11" s="8"/>
      <c r="K11" s="8"/>
      <c r="L11" s="18"/>
      <c r="M11" s="18" t="str">
        <f t="shared" si="0"/>
        <v/>
      </c>
      <c r="N11" s="8" t="s">
        <v>7</v>
      </c>
      <c r="O11" s="9"/>
    </row>
    <row r="12" spans="1:15">
      <c r="A12" s="7">
        <v>8</v>
      </c>
      <c r="B12" s="8" t="s">
        <v>35</v>
      </c>
      <c r="C12" s="8" t="s">
        <v>92</v>
      </c>
      <c r="D12" s="8" t="s">
        <v>93</v>
      </c>
      <c r="E12" s="8" t="s">
        <v>94</v>
      </c>
      <c r="F12" s="8" t="s">
        <v>95</v>
      </c>
      <c r="G12" s="8" t="s">
        <v>96</v>
      </c>
      <c r="H12" s="8" t="s">
        <v>11</v>
      </c>
      <c r="I12" s="8"/>
      <c r="J12" s="8"/>
      <c r="K12" s="8"/>
      <c r="L12" s="18"/>
      <c r="M12" s="18" t="str">
        <f t="shared" si="0"/>
        <v/>
      </c>
      <c r="N12" s="8" t="s">
        <v>13</v>
      </c>
      <c r="O12" s="9"/>
    </row>
    <row r="13" spans="1:15">
      <c r="A13" s="7">
        <v>9</v>
      </c>
      <c r="B13" s="8" t="s">
        <v>35</v>
      </c>
      <c r="C13" s="8" t="s">
        <v>97</v>
      </c>
      <c r="D13" s="8" t="s">
        <v>98</v>
      </c>
      <c r="E13" s="8" t="s">
        <v>99</v>
      </c>
      <c r="F13" s="8" t="s">
        <v>100</v>
      </c>
      <c r="G13" s="8" t="s">
        <v>101</v>
      </c>
      <c r="H13" s="8" t="s">
        <v>11</v>
      </c>
      <c r="I13" s="8"/>
      <c r="J13" s="8"/>
      <c r="K13" s="8"/>
      <c r="L13" s="18"/>
      <c r="M13" s="18" t="str">
        <f t="shared" si="0"/>
        <v/>
      </c>
      <c r="N13" s="8" t="s">
        <v>13</v>
      </c>
      <c r="O13" s="9"/>
    </row>
    <row r="14" spans="1:15">
      <c r="A14" s="7">
        <v>10</v>
      </c>
      <c r="B14" s="8" t="s">
        <v>35</v>
      </c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 t="s">
        <v>8</v>
      </c>
      <c r="I14" s="8"/>
      <c r="J14" s="8"/>
      <c r="K14" s="8"/>
      <c r="L14" s="18"/>
      <c r="M14" s="18" t="str">
        <f t="shared" si="0"/>
        <v/>
      </c>
      <c r="N14" s="8" t="s">
        <v>10</v>
      </c>
      <c r="O14" s="9"/>
    </row>
    <row r="15" spans="1:15">
      <c r="A15" s="7">
        <v>11</v>
      </c>
      <c r="B15" s="8" t="s">
        <v>36</v>
      </c>
      <c r="C15" s="8" t="s">
        <v>107</v>
      </c>
      <c r="D15" s="8" t="s">
        <v>108</v>
      </c>
      <c r="E15" s="8" t="s">
        <v>109</v>
      </c>
      <c r="F15" s="8" t="s">
        <v>110</v>
      </c>
      <c r="G15" s="8" t="s">
        <v>61</v>
      </c>
      <c r="H15" s="8" t="s">
        <v>5</v>
      </c>
      <c r="I15" s="8"/>
      <c r="J15" s="8"/>
      <c r="K15" s="8"/>
      <c r="L15" s="18"/>
      <c r="M15" s="18" t="str">
        <f t="shared" si="0"/>
        <v/>
      </c>
      <c r="N15" s="8" t="s">
        <v>13</v>
      </c>
      <c r="O15" s="9"/>
    </row>
    <row r="16" spans="1:15">
      <c r="A16" s="7">
        <v>12</v>
      </c>
      <c r="B16" s="8" t="s">
        <v>36</v>
      </c>
      <c r="C16" s="8" t="s">
        <v>111</v>
      </c>
      <c r="D16" s="8" t="s">
        <v>112</v>
      </c>
      <c r="E16" s="8" t="s">
        <v>113</v>
      </c>
      <c r="F16" s="8" t="s">
        <v>114</v>
      </c>
      <c r="G16" s="8" t="s">
        <v>115</v>
      </c>
      <c r="H16" s="8" t="s">
        <v>8</v>
      </c>
      <c r="I16" s="8"/>
      <c r="J16" s="8"/>
      <c r="K16" s="8"/>
      <c r="L16" s="18"/>
      <c r="M16" s="18" t="str">
        <f t="shared" si="0"/>
        <v/>
      </c>
      <c r="N16" s="8" t="s">
        <v>10</v>
      </c>
      <c r="O16" s="9"/>
    </row>
    <row r="17" spans="1:15">
      <c r="A17" s="7">
        <v>13</v>
      </c>
      <c r="B17" s="8" t="s">
        <v>36</v>
      </c>
      <c r="C17" s="8" t="s">
        <v>72</v>
      </c>
      <c r="D17" s="8" t="s">
        <v>116</v>
      </c>
      <c r="E17" s="8" t="s">
        <v>117</v>
      </c>
      <c r="F17" s="8" t="s">
        <v>118</v>
      </c>
      <c r="G17" s="8" t="s">
        <v>119</v>
      </c>
      <c r="H17" s="8" t="s">
        <v>8</v>
      </c>
      <c r="I17" s="8"/>
      <c r="J17" s="8"/>
      <c r="K17" s="8"/>
      <c r="L17" s="18"/>
      <c r="M17" s="18" t="str">
        <f t="shared" si="0"/>
        <v/>
      </c>
      <c r="N17" s="8" t="s">
        <v>10</v>
      </c>
      <c r="O17" s="9"/>
    </row>
    <row r="18" spans="1:15">
      <c r="A18" s="7">
        <v>14</v>
      </c>
      <c r="B18" s="8" t="s">
        <v>36</v>
      </c>
      <c r="C18" s="8" t="s">
        <v>120</v>
      </c>
      <c r="D18" s="8" t="s">
        <v>121</v>
      </c>
      <c r="E18" s="8" t="s">
        <v>122</v>
      </c>
      <c r="F18" s="8" t="s">
        <v>123</v>
      </c>
      <c r="G18" s="8" t="s">
        <v>124</v>
      </c>
      <c r="H18" s="8" t="s">
        <v>11</v>
      </c>
      <c r="I18" s="8"/>
      <c r="J18" s="8"/>
      <c r="K18" s="8"/>
      <c r="L18" s="18"/>
      <c r="M18" s="18" t="str">
        <f t="shared" si="0"/>
        <v/>
      </c>
      <c r="N18" s="8" t="s">
        <v>13</v>
      </c>
      <c r="O18" s="9"/>
    </row>
    <row r="19" spans="1:15">
      <c r="A19" s="7">
        <v>15</v>
      </c>
      <c r="B19" s="8" t="s">
        <v>36</v>
      </c>
      <c r="C19" s="8" t="s">
        <v>125</v>
      </c>
      <c r="D19" s="8" t="s">
        <v>126</v>
      </c>
      <c r="E19" s="8" t="s">
        <v>127</v>
      </c>
      <c r="F19" s="8" t="s">
        <v>128</v>
      </c>
      <c r="G19" s="8" t="s">
        <v>129</v>
      </c>
      <c r="H19" s="8" t="s">
        <v>5</v>
      </c>
      <c r="I19" s="8"/>
      <c r="J19" s="8"/>
      <c r="K19" s="8"/>
      <c r="L19" s="18"/>
      <c r="M19" s="18" t="str">
        <f t="shared" si="0"/>
        <v/>
      </c>
      <c r="N19" s="8" t="s">
        <v>10</v>
      </c>
      <c r="O19" s="9"/>
    </row>
    <row r="20" spans="1:15">
      <c r="A20" s="7">
        <v>16</v>
      </c>
      <c r="B20" s="8" t="s">
        <v>36</v>
      </c>
      <c r="C20" s="8" t="s">
        <v>130</v>
      </c>
      <c r="D20" s="8" t="s">
        <v>98</v>
      </c>
      <c r="E20" s="8" t="s">
        <v>131</v>
      </c>
      <c r="F20" s="8" t="s">
        <v>132</v>
      </c>
      <c r="G20" s="8" t="s">
        <v>133</v>
      </c>
      <c r="H20" s="8" t="s">
        <v>5</v>
      </c>
      <c r="I20" s="8"/>
      <c r="J20" s="8"/>
      <c r="K20" s="8"/>
      <c r="L20" s="18"/>
      <c r="M20" s="18" t="str">
        <f t="shared" si="0"/>
        <v/>
      </c>
      <c r="N20" s="8" t="s">
        <v>13</v>
      </c>
      <c r="O20" s="9"/>
    </row>
    <row r="21" spans="1:15">
      <c r="A21" s="7">
        <v>17</v>
      </c>
      <c r="B21" s="8" t="s">
        <v>36</v>
      </c>
      <c r="C21" s="8" t="s">
        <v>134</v>
      </c>
      <c r="D21" s="8" t="s">
        <v>58</v>
      </c>
      <c r="E21" s="8" t="s">
        <v>135</v>
      </c>
      <c r="F21" s="8" t="s">
        <v>136</v>
      </c>
      <c r="G21" s="8" t="s">
        <v>91</v>
      </c>
      <c r="H21" s="8" t="s">
        <v>5</v>
      </c>
      <c r="I21" s="8"/>
      <c r="J21" s="8"/>
      <c r="K21" s="8"/>
      <c r="L21" s="18"/>
      <c r="M21" s="18" t="str">
        <f t="shared" si="0"/>
        <v/>
      </c>
      <c r="N21" s="8" t="s">
        <v>13</v>
      </c>
      <c r="O21" s="9"/>
    </row>
    <row r="22" spans="1:15">
      <c r="A22" s="7">
        <v>18</v>
      </c>
      <c r="B22" s="8" t="s">
        <v>36</v>
      </c>
      <c r="C22" s="8" t="s">
        <v>137</v>
      </c>
      <c r="D22" s="8" t="s">
        <v>138</v>
      </c>
      <c r="E22" s="8" t="s">
        <v>139</v>
      </c>
      <c r="F22" s="8" t="s">
        <v>140</v>
      </c>
      <c r="G22" s="8" t="s">
        <v>141</v>
      </c>
      <c r="H22" s="8" t="s">
        <v>14</v>
      </c>
      <c r="I22" s="8"/>
      <c r="J22" s="8"/>
      <c r="K22" s="8"/>
      <c r="L22" s="18"/>
      <c r="M22" s="18" t="str">
        <f t="shared" si="0"/>
        <v/>
      </c>
      <c r="N22" s="8" t="s">
        <v>7</v>
      </c>
      <c r="O22" s="9"/>
    </row>
    <row r="23" spans="1:15">
      <c r="A23" s="7">
        <v>19</v>
      </c>
      <c r="B23" s="8" t="s">
        <v>36</v>
      </c>
      <c r="C23" s="8" t="s">
        <v>142</v>
      </c>
      <c r="D23" s="8" t="s">
        <v>143</v>
      </c>
      <c r="E23" s="8" t="s">
        <v>144</v>
      </c>
      <c r="F23" s="8" t="s">
        <v>145</v>
      </c>
      <c r="G23" s="8" t="s">
        <v>146</v>
      </c>
      <c r="H23" s="8" t="s">
        <v>8</v>
      </c>
      <c r="I23" s="8"/>
      <c r="J23" s="8"/>
      <c r="K23" s="8"/>
      <c r="L23" s="18"/>
      <c r="M23" s="18" t="str">
        <f t="shared" si="0"/>
        <v/>
      </c>
      <c r="N23" s="8" t="s">
        <v>13</v>
      </c>
      <c r="O23" s="9"/>
    </row>
    <row r="24" spans="1:15">
      <c r="A24" s="7">
        <v>20</v>
      </c>
      <c r="B24" s="8" t="s">
        <v>36</v>
      </c>
      <c r="C24" s="8" t="s">
        <v>147</v>
      </c>
      <c r="D24" s="8" t="s">
        <v>148</v>
      </c>
      <c r="E24" s="8" t="s">
        <v>149</v>
      </c>
      <c r="F24" s="8" t="s">
        <v>150</v>
      </c>
      <c r="G24" s="8" t="s">
        <v>82</v>
      </c>
      <c r="H24" s="8" t="s">
        <v>11</v>
      </c>
      <c r="I24" s="8"/>
      <c r="J24" s="8"/>
      <c r="K24" s="8"/>
      <c r="L24" s="18"/>
      <c r="M24" s="18" t="str">
        <f t="shared" si="0"/>
        <v/>
      </c>
      <c r="N24" s="8" t="s">
        <v>7</v>
      </c>
      <c r="O24" s="9"/>
    </row>
    <row r="25" spans="1:15">
      <c r="A25" s="7">
        <v>21</v>
      </c>
      <c r="B25" s="8" t="s">
        <v>37</v>
      </c>
      <c r="C25" s="8" t="s">
        <v>151</v>
      </c>
      <c r="D25" s="8" t="s">
        <v>152</v>
      </c>
      <c r="E25" s="8" t="s">
        <v>153</v>
      </c>
      <c r="F25" s="8" t="s">
        <v>154</v>
      </c>
      <c r="G25" s="8" t="s">
        <v>155</v>
      </c>
      <c r="H25" s="8" t="s">
        <v>11</v>
      </c>
      <c r="I25" s="8"/>
      <c r="J25" s="8"/>
      <c r="K25" s="8"/>
      <c r="L25" s="18"/>
      <c r="M25" s="18" t="str">
        <f t="shared" si="0"/>
        <v/>
      </c>
      <c r="N25" s="8" t="s">
        <v>10</v>
      </c>
      <c r="O25" s="9"/>
    </row>
    <row r="26" spans="1:15">
      <c r="A26" s="7">
        <v>22</v>
      </c>
      <c r="B26" s="8" t="s">
        <v>37</v>
      </c>
      <c r="C26" s="8" t="s">
        <v>156</v>
      </c>
      <c r="D26" s="8" t="s">
        <v>157</v>
      </c>
      <c r="E26" s="8" t="s">
        <v>158</v>
      </c>
      <c r="F26" s="8" t="s">
        <v>159</v>
      </c>
      <c r="G26" s="8" t="s">
        <v>160</v>
      </c>
      <c r="H26" s="8" t="s">
        <v>11</v>
      </c>
      <c r="I26" s="8"/>
      <c r="J26" s="8"/>
      <c r="K26" s="8"/>
      <c r="L26" s="18"/>
      <c r="M26" s="18" t="str">
        <f t="shared" si="0"/>
        <v/>
      </c>
      <c r="N26" s="8" t="s">
        <v>7</v>
      </c>
      <c r="O26" s="9"/>
    </row>
    <row r="27" spans="1:15">
      <c r="A27" s="7">
        <v>23</v>
      </c>
      <c r="B27" s="8" t="s">
        <v>37</v>
      </c>
      <c r="C27" s="8" t="s">
        <v>161</v>
      </c>
      <c r="D27" s="8" t="s">
        <v>162</v>
      </c>
      <c r="E27" s="8" t="s">
        <v>163</v>
      </c>
      <c r="F27" s="8" t="s">
        <v>164</v>
      </c>
      <c r="G27" s="8" t="s">
        <v>129</v>
      </c>
      <c r="H27" s="8" t="s">
        <v>8</v>
      </c>
      <c r="I27" s="8"/>
      <c r="J27" s="8"/>
      <c r="K27" s="8"/>
      <c r="L27" s="18"/>
      <c r="M27" s="18" t="str">
        <f t="shared" si="0"/>
        <v/>
      </c>
      <c r="N27" s="8" t="s">
        <v>7</v>
      </c>
      <c r="O27" s="9"/>
    </row>
    <row r="28" spans="1:15">
      <c r="A28" s="7">
        <v>24</v>
      </c>
      <c r="B28" s="8" t="s">
        <v>37</v>
      </c>
      <c r="C28" s="8" t="s">
        <v>165</v>
      </c>
      <c r="D28" s="8" t="s">
        <v>166</v>
      </c>
      <c r="E28" s="8" t="s">
        <v>167</v>
      </c>
      <c r="F28" s="8" t="s">
        <v>168</v>
      </c>
      <c r="G28" s="8" t="s">
        <v>169</v>
      </c>
      <c r="H28" s="8" t="s">
        <v>8</v>
      </c>
      <c r="I28" s="8"/>
      <c r="J28" s="8"/>
      <c r="K28" s="8"/>
      <c r="L28" s="18"/>
      <c r="M28" s="18" t="str">
        <f t="shared" si="0"/>
        <v/>
      </c>
      <c r="N28" s="8" t="s">
        <v>10</v>
      </c>
      <c r="O28" s="9"/>
    </row>
    <row r="29" spans="1:15">
      <c r="A29" s="7">
        <v>25</v>
      </c>
      <c r="B29" s="8" t="s">
        <v>37</v>
      </c>
      <c r="C29" s="8" t="s">
        <v>170</v>
      </c>
      <c r="D29" s="8" t="s">
        <v>171</v>
      </c>
      <c r="E29" s="8" t="s">
        <v>172</v>
      </c>
      <c r="F29" s="8" t="s">
        <v>173</v>
      </c>
      <c r="G29" s="8" t="s">
        <v>174</v>
      </c>
      <c r="H29" s="8" t="s">
        <v>11</v>
      </c>
      <c r="I29" s="8"/>
      <c r="J29" s="8"/>
      <c r="K29" s="8"/>
      <c r="L29" s="18"/>
      <c r="M29" s="18" t="str">
        <f t="shared" si="0"/>
        <v/>
      </c>
      <c r="N29" s="8" t="s">
        <v>13</v>
      </c>
      <c r="O29" s="9"/>
    </row>
    <row r="30" spans="1:15">
      <c r="A30" s="7">
        <v>26</v>
      </c>
      <c r="B30" s="8" t="s">
        <v>37</v>
      </c>
      <c r="C30" s="8" t="s">
        <v>175</v>
      </c>
      <c r="D30" s="8" t="s">
        <v>176</v>
      </c>
      <c r="E30" s="8" t="s">
        <v>177</v>
      </c>
      <c r="F30" s="8" t="s">
        <v>178</v>
      </c>
      <c r="G30" s="8" t="s">
        <v>129</v>
      </c>
      <c r="H30" s="8" t="s">
        <v>8</v>
      </c>
      <c r="I30" s="8"/>
      <c r="J30" s="8"/>
      <c r="K30" s="8"/>
      <c r="L30" s="18"/>
      <c r="M30" s="18" t="str">
        <f t="shared" si="0"/>
        <v/>
      </c>
      <c r="N30" s="8" t="s">
        <v>10</v>
      </c>
      <c r="O30" s="9"/>
    </row>
    <row r="31" spans="1:15">
      <c r="A31" s="7">
        <v>27</v>
      </c>
      <c r="B31" s="8" t="s">
        <v>37</v>
      </c>
      <c r="C31" s="8" t="s">
        <v>179</v>
      </c>
      <c r="D31" s="8" t="s">
        <v>180</v>
      </c>
      <c r="E31" s="8" t="s">
        <v>181</v>
      </c>
      <c r="F31" s="8" t="s">
        <v>182</v>
      </c>
      <c r="G31" s="8" t="s">
        <v>183</v>
      </c>
      <c r="H31" s="8" t="s">
        <v>11</v>
      </c>
      <c r="I31" s="8"/>
      <c r="J31" s="8"/>
      <c r="K31" s="8"/>
      <c r="L31" s="18"/>
      <c r="M31" s="18" t="str">
        <f t="shared" si="0"/>
        <v/>
      </c>
      <c r="N31" s="8" t="s">
        <v>7</v>
      </c>
      <c r="O31" s="9"/>
    </row>
    <row r="32" spans="1:15">
      <c r="A32" s="7">
        <v>28</v>
      </c>
      <c r="B32" s="8" t="s">
        <v>37</v>
      </c>
      <c r="C32" s="8" t="s">
        <v>184</v>
      </c>
      <c r="D32" s="8" t="s">
        <v>185</v>
      </c>
      <c r="E32" s="8" t="s">
        <v>186</v>
      </c>
      <c r="F32" s="8" t="s">
        <v>187</v>
      </c>
      <c r="G32" s="8" t="s">
        <v>188</v>
      </c>
      <c r="H32" s="8" t="s">
        <v>11</v>
      </c>
      <c r="I32" s="8"/>
      <c r="J32" s="8"/>
      <c r="K32" s="8"/>
      <c r="L32" s="18"/>
      <c r="M32" s="18" t="str">
        <f t="shared" si="0"/>
        <v/>
      </c>
      <c r="N32" s="8" t="s">
        <v>13</v>
      </c>
      <c r="O32" s="9"/>
    </row>
    <row r="33" spans="1:15">
      <c r="A33" s="7">
        <v>29</v>
      </c>
      <c r="B33" s="8" t="s">
        <v>37</v>
      </c>
      <c r="C33" s="8" t="s">
        <v>189</v>
      </c>
      <c r="D33" s="8" t="s">
        <v>190</v>
      </c>
      <c r="E33" s="8" t="s">
        <v>191</v>
      </c>
      <c r="F33" s="8" t="s">
        <v>192</v>
      </c>
      <c r="G33" s="8" t="s">
        <v>193</v>
      </c>
      <c r="H33" s="8" t="s">
        <v>14</v>
      </c>
      <c r="I33" s="8"/>
      <c r="J33" s="8"/>
      <c r="K33" s="8"/>
      <c r="L33" s="18"/>
      <c r="M33" s="18" t="str">
        <f t="shared" si="0"/>
        <v/>
      </c>
      <c r="N33" s="8" t="s">
        <v>7</v>
      </c>
      <c r="O33" s="9"/>
    </row>
    <row r="34" spans="1:15">
      <c r="A34" s="7">
        <v>30</v>
      </c>
      <c r="B34" s="8" t="s">
        <v>37</v>
      </c>
      <c r="C34" s="8" t="s">
        <v>194</v>
      </c>
      <c r="D34" s="8" t="s">
        <v>195</v>
      </c>
      <c r="E34" s="8" t="s">
        <v>196</v>
      </c>
      <c r="F34" s="8" t="s">
        <v>197</v>
      </c>
      <c r="G34" s="8" t="s">
        <v>129</v>
      </c>
      <c r="H34" s="8" t="s">
        <v>11</v>
      </c>
      <c r="I34" s="8"/>
      <c r="J34" s="8"/>
      <c r="K34" s="8"/>
      <c r="L34" s="18"/>
      <c r="M34" s="18" t="str">
        <f t="shared" si="0"/>
        <v/>
      </c>
      <c r="N34" s="8" t="s">
        <v>10</v>
      </c>
      <c r="O34" s="9"/>
    </row>
    <row r="35" spans="1:15">
      <c r="A35" s="7">
        <v>31</v>
      </c>
      <c r="B35" s="8" t="s">
        <v>38</v>
      </c>
      <c r="C35" s="8" t="s">
        <v>198</v>
      </c>
      <c r="D35" s="8" t="s">
        <v>199</v>
      </c>
      <c r="E35" s="8" t="s">
        <v>200</v>
      </c>
      <c r="F35" s="8" t="s">
        <v>201</v>
      </c>
      <c r="G35" s="8" t="s">
        <v>202</v>
      </c>
      <c r="H35" s="8" t="s">
        <v>11</v>
      </c>
      <c r="I35" s="8"/>
      <c r="J35" s="8"/>
      <c r="K35" s="8"/>
      <c r="L35" s="18"/>
      <c r="M35" s="18" t="str">
        <f t="shared" si="0"/>
        <v/>
      </c>
      <c r="N35" s="8" t="s">
        <v>13</v>
      </c>
      <c r="O35" s="9"/>
    </row>
    <row r="36" spans="1:15">
      <c r="A36" s="7">
        <v>32</v>
      </c>
      <c r="B36" s="8" t="s">
        <v>38</v>
      </c>
      <c r="C36" s="8" t="s">
        <v>203</v>
      </c>
      <c r="D36" s="8" t="s">
        <v>204</v>
      </c>
      <c r="E36" s="8" t="s">
        <v>205</v>
      </c>
      <c r="F36" s="8" t="s">
        <v>206</v>
      </c>
      <c r="G36" s="8" t="s">
        <v>207</v>
      </c>
      <c r="H36" s="8" t="s">
        <v>14</v>
      </c>
      <c r="I36" s="8"/>
      <c r="J36" s="8"/>
      <c r="K36" s="8"/>
      <c r="L36" s="18"/>
      <c r="M36" s="18" t="str">
        <f t="shared" si="0"/>
        <v/>
      </c>
      <c r="N36" s="8" t="s">
        <v>13</v>
      </c>
      <c r="O36" s="9"/>
    </row>
    <row r="37" spans="1:15">
      <c r="A37" s="7">
        <v>33</v>
      </c>
      <c r="B37" s="8" t="s">
        <v>38</v>
      </c>
      <c r="C37" s="8" t="s">
        <v>208</v>
      </c>
      <c r="D37" s="8" t="s">
        <v>209</v>
      </c>
      <c r="E37" s="8" t="s">
        <v>210</v>
      </c>
      <c r="F37" s="8" t="s">
        <v>211</v>
      </c>
      <c r="G37" s="8" t="s">
        <v>212</v>
      </c>
      <c r="H37" s="8" t="s">
        <v>11</v>
      </c>
      <c r="I37" s="8"/>
      <c r="J37" s="8"/>
      <c r="K37" s="8"/>
      <c r="L37" s="18"/>
      <c r="M37" s="18" t="str">
        <f t="shared" ref="M37:M68" si="1">IF($L37="","",IF($H37="Daily",$L37+1,IF($H37="Weekly",$L37+7,IF($H37="Monthly",DATE(YEAR($L37),MONTH($L37)+1,DAY($L37)),IF($H37="Quarterly",DATE(YEAR($L37),MONTH($L37)+3,DAY($L37)),IF($H37="Annual",DATE(YEAR($L37),MONTH($L37)+12,DAY($L37)),""))))))</f>
        <v/>
      </c>
      <c r="N37" s="8" t="s">
        <v>13</v>
      </c>
      <c r="O37" s="9"/>
    </row>
    <row r="38" spans="1:15">
      <c r="A38" s="7">
        <v>34</v>
      </c>
      <c r="B38" s="8" t="s">
        <v>38</v>
      </c>
      <c r="C38" s="8" t="s">
        <v>213</v>
      </c>
      <c r="D38" s="8" t="s">
        <v>214</v>
      </c>
      <c r="E38" s="8" t="s">
        <v>215</v>
      </c>
      <c r="F38" s="8" t="s">
        <v>216</v>
      </c>
      <c r="G38" s="8" t="s">
        <v>188</v>
      </c>
      <c r="H38" s="8" t="s">
        <v>11</v>
      </c>
      <c r="I38" s="8"/>
      <c r="J38" s="8"/>
      <c r="K38" s="8"/>
      <c r="L38" s="18"/>
      <c r="M38" s="18" t="str">
        <f t="shared" si="1"/>
        <v/>
      </c>
      <c r="N38" s="8" t="s">
        <v>10</v>
      </c>
      <c r="O38" s="9"/>
    </row>
    <row r="39" spans="1:15">
      <c r="A39" s="7">
        <v>35</v>
      </c>
      <c r="B39" s="8" t="s">
        <v>38</v>
      </c>
      <c r="C39" s="8" t="s">
        <v>217</v>
      </c>
      <c r="D39" s="8" t="s">
        <v>218</v>
      </c>
      <c r="E39" s="8" t="s">
        <v>219</v>
      </c>
      <c r="F39" s="8" t="s">
        <v>220</v>
      </c>
      <c r="G39" s="8" t="s">
        <v>221</v>
      </c>
      <c r="H39" s="8" t="s">
        <v>5</v>
      </c>
      <c r="I39" s="8"/>
      <c r="J39" s="8"/>
      <c r="K39" s="8"/>
      <c r="L39" s="18"/>
      <c r="M39" s="18" t="str">
        <f t="shared" si="1"/>
        <v/>
      </c>
      <c r="N39" s="8" t="s">
        <v>13</v>
      </c>
      <c r="O39" s="9"/>
    </row>
    <row r="40" spans="1:15">
      <c r="A40" s="7">
        <v>36</v>
      </c>
      <c r="B40" s="8" t="s">
        <v>38</v>
      </c>
      <c r="C40" s="8" t="s">
        <v>222</v>
      </c>
      <c r="D40" s="8" t="s">
        <v>223</v>
      </c>
      <c r="E40" s="8" t="s">
        <v>224</v>
      </c>
      <c r="F40" s="8" t="s">
        <v>114</v>
      </c>
      <c r="G40" s="8" t="s">
        <v>225</v>
      </c>
      <c r="H40" s="8" t="s">
        <v>14</v>
      </c>
      <c r="I40" s="8"/>
      <c r="J40" s="8"/>
      <c r="K40" s="8"/>
      <c r="L40" s="18"/>
      <c r="M40" s="18" t="str">
        <f t="shared" si="1"/>
        <v/>
      </c>
      <c r="N40" s="8" t="s">
        <v>13</v>
      </c>
      <c r="O40" s="9"/>
    </row>
    <row r="41" spans="1:15" ht="26">
      <c r="A41" s="7">
        <v>37</v>
      </c>
      <c r="B41" s="8" t="s">
        <v>38</v>
      </c>
      <c r="C41" s="8" t="s">
        <v>226</v>
      </c>
      <c r="D41" s="8" t="s">
        <v>198</v>
      </c>
      <c r="E41" s="8" t="s">
        <v>227</v>
      </c>
      <c r="F41" s="8" t="s">
        <v>228</v>
      </c>
      <c r="G41" s="8" t="s">
        <v>188</v>
      </c>
      <c r="H41" s="8" t="s">
        <v>17</v>
      </c>
      <c r="I41" s="8"/>
      <c r="J41" s="8"/>
      <c r="K41" s="8"/>
      <c r="L41" s="18"/>
      <c r="M41" s="18" t="str">
        <f t="shared" si="1"/>
        <v/>
      </c>
      <c r="N41" s="8" t="s">
        <v>13</v>
      </c>
      <c r="O41" s="9"/>
    </row>
    <row r="42" spans="1:15">
      <c r="A42" s="7">
        <v>38</v>
      </c>
      <c r="B42" s="8" t="s">
        <v>38</v>
      </c>
      <c r="C42" s="8" t="s">
        <v>229</v>
      </c>
      <c r="D42" s="8" t="s">
        <v>230</v>
      </c>
      <c r="E42" s="8" t="s">
        <v>231</v>
      </c>
      <c r="F42" s="8" t="s">
        <v>232</v>
      </c>
      <c r="G42" s="8" t="s">
        <v>129</v>
      </c>
      <c r="H42" s="8" t="s">
        <v>11</v>
      </c>
      <c r="I42" s="8"/>
      <c r="J42" s="8"/>
      <c r="K42" s="8"/>
      <c r="L42" s="18"/>
      <c r="M42" s="18" t="str">
        <f t="shared" si="1"/>
        <v/>
      </c>
      <c r="N42" s="8" t="s">
        <v>10</v>
      </c>
      <c r="O42" s="9"/>
    </row>
    <row r="43" spans="1:15">
      <c r="A43" s="7">
        <v>39</v>
      </c>
      <c r="B43" s="8" t="s">
        <v>38</v>
      </c>
      <c r="C43" s="8" t="s">
        <v>233</v>
      </c>
      <c r="D43" s="8" t="s">
        <v>234</v>
      </c>
      <c r="E43" s="8" t="s">
        <v>235</v>
      </c>
      <c r="F43" s="8" t="s">
        <v>236</v>
      </c>
      <c r="G43" s="8" t="s">
        <v>237</v>
      </c>
      <c r="H43" s="8" t="s">
        <v>14</v>
      </c>
      <c r="I43" s="8"/>
      <c r="J43" s="8"/>
      <c r="K43" s="8"/>
      <c r="L43" s="18"/>
      <c r="M43" s="18" t="str">
        <f t="shared" si="1"/>
        <v/>
      </c>
      <c r="N43" s="8" t="s">
        <v>10</v>
      </c>
      <c r="O43" s="9"/>
    </row>
    <row r="44" spans="1:15">
      <c r="A44" s="7">
        <v>40</v>
      </c>
      <c r="B44" s="8" t="s">
        <v>38</v>
      </c>
      <c r="C44" s="8" t="s">
        <v>238</v>
      </c>
      <c r="D44" s="8" t="s">
        <v>239</v>
      </c>
      <c r="E44" s="8" t="s">
        <v>240</v>
      </c>
      <c r="F44" s="8" t="s">
        <v>241</v>
      </c>
      <c r="G44" s="8" t="s">
        <v>129</v>
      </c>
      <c r="H44" s="8" t="s">
        <v>5</v>
      </c>
      <c r="I44" s="8"/>
      <c r="J44" s="8"/>
      <c r="K44" s="8"/>
      <c r="L44" s="18"/>
      <c r="M44" s="18" t="str">
        <f t="shared" si="1"/>
        <v/>
      </c>
      <c r="N44" s="8" t="s">
        <v>13</v>
      </c>
      <c r="O44" s="9"/>
    </row>
    <row r="45" spans="1:15">
      <c r="A45" s="7">
        <v>41</v>
      </c>
      <c r="B45" s="8" t="s">
        <v>39</v>
      </c>
      <c r="C45" s="8" t="s">
        <v>130</v>
      </c>
      <c r="D45" s="8" t="s">
        <v>242</v>
      </c>
      <c r="E45" s="8" t="s">
        <v>243</v>
      </c>
      <c r="F45" s="8" t="s">
        <v>244</v>
      </c>
      <c r="G45" s="8" t="s">
        <v>245</v>
      </c>
      <c r="H45" s="8" t="s">
        <v>5</v>
      </c>
      <c r="I45" s="8"/>
      <c r="J45" s="8"/>
      <c r="K45" s="8"/>
      <c r="L45" s="18"/>
      <c r="M45" s="18" t="str">
        <f t="shared" si="1"/>
        <v/>
      </c>
      <c r="N45" s="8" t="s">
        <v>13</v>
      </c>
      <c r="O45" s="9"/>
    </row>
    <row r="46" spans="1:15">
      <c r="A46" s="7">
        <v>42</v>
      </c>
      <c r="B46" s="8" t="s">
        <v>39</v>
      </c>
      <c r="C46" s="8" t="s">
        <v>246</v>
      </c>
      <c r="D46" s="8" t="s">
        <v>247</v>
      </c>
      <c r="E46" s="8" t="s">
        <v>248</v>
      </c>
      <c r="F46" s="8" t="s">
        <v>249</v>
      </c>
      <c r="G46" s="8" t="s">
        <v>250</v>
      </c>
      <c r="H46" s="8" t="s">
        <v>5</v>
      </c>
      <c r="I46" s="8"/>
      <c r="J46" s="8"/>
      <c r="K46" s="8"/>
      <c r="L46" s="18"/>
      <c r="M46" s="18" t="str">
        <f t="shared" si="1"/>
        <v/>
      </c>
      <c r="N46" s="8" t="s">
        <v>10</v>
      </c>
      <c r="O46" s="9"/>
    </row>
    <row r="47" spans="1:15">
      <c r="A47" s="7">
        <v>43</v>
      </c>
      <c r="B47" s="8" t="s">
        <v>39</v>
      </c>
      <c r="C47" s="8" t="s">
        <v>251</v>
      </c>
      <c r="D47" s="8" t="s">
        <v>252</v>
      </c>
      <c r="E47" s="8" t="s">
        <v>253</v>
      </c>
      <c r="F47" s="8" t="s">
        <v>254</v>
      </c>
      <c r="G47" s="8" t="s">
        <v>86</v>
      </c>
      <c r="H47" s="8" t="s">
        <v>5</v>
      </c>
      <c r="I47" s="8"/>
      <c r="J47" s="8"/>
      <c r="K47" s="8"/>
      <c r="L47" s="18"/>
      <c r="M47" s="18" t="str">
        <f t="shared" si="1"/>
        <v/>
      </c>
      <c r="N47" s="8" t="s">
        <v>10</v>
      </c>
      <c r="O47" s="9"/>
    </row>
    <row r="48" spans="1:15">
      <c r="A48" s="7">
        <v>44</v>
      </c>
      <c r="B48" s="8" t="s">
        <v>39</v>
      </c>
      <c r="C48" s="8" t="s">
        <v>255</v>
      </c>
      <c r="D48" s="8" t="s">
        <v>256</v>
      </c>
      <c r="E48" s="8" t="s">
        <v>257</v>
      </c>
      <c r="F48" s="8" t="s">
        <v>258</v>
      </c>
      <c r="G48" s="8" t="s">
        <v>259</v>
      </c>
      <c r="H48" s="8" t="s">
        <v>8</v>
      </c>
      <c r="I48" s="8"/>
      <c r="J48" s="8"/>
      <c r="K48" s="8"/>
      <c r="L48" s="18"/>
      <c r="M48" s="18" t="str">
        <f t="shared" si="1"/>
        <v/>
      </c>
      <c r="N48" s="8" t="s">
        <v>7</v>
      </c>
      <c r="O48" s="9"/>
    </row>
    <row r="49" spans="1:15">
      <c r="A49" s="7">
        <v>45</v>
      </c>
      <c r="B49" s="8" t="s">
        <v>39</v>
      </c>
      <c r="C49" s="8" t="s">
        <v>260</v>
      </c>
      <c r="D49" s="8" t="s">
        <v>261</v>
      </c>
      <c r="E49" s="8" t="s">
        <v>262</v>
      </c>
      <c r="F49" s="8" t="s">
        <v>263</v>
      </c>
      <c r="G49" s="8" t="s">
        <v>264</v>
      </c>
      <c r="H49" s="8" t="s">
        <v>8</v>
      </c>
      <c r="I49" s="8"/>
      <c r="J49" s="8"/>
      <c r="K49" s="8"/>
      <c r="L49" s="18"/>
      <c r="M49" s="18" t="str">
        <f t="shared" si="1"/>
        <v/>
      </c>
      <c r="N49" s="8" t="s">
        <v>10</v>
      </c>
      <c r="O49" s="9"/>
    </row>
    <row r="50" spans="1:15">
      <c r="A50" s="7">
        <v>46</v>
      </c>
      <c r="B50" s="8" t="s">
        <v>40</v>
      </c>
      <c r="C50" s="8" t="s">
        <v>265</v>
      </c>
      <c r="D50" s="8" t="s">
        <v>266</v>
      </c>
      <c r="E50" s="8" t="s">
        <v>267</v>
      </c>
      <c r="F50" s="8" t="s">
        <v>268</v>
      </c>
      <c r="G50" s="8" t="s">
        <v>269</v>
      </c>
      <c r="H50" s="8" t="s">
        <v>5</v>
      </c>
      <c r="I50" s="8"/>
      <c r="J50" s="8"/>
      <c r="K50" s="8"/>
      <c r="L50" s="18"/>
      <c r="M50" s="18" t="str">
        <f t="shared" si="1"/>
        <v/>
      </c>
      <c r="N50" s="8" t="s">
        <v>13</v>
      </c>
      <c r="O50" s="9"/>
    </row>
    <row r="51" spans="1:15">
      <c r="A51" s="7">
        <v>47</v>
      </c>
      <c r="B51" s="8" t="s">
        <v>40</v>
      </c>
      <c r="C51" s="8" t="s">
        <v>270</v>
      </c>
      <c r="D51" s="8" t="s">
        <v>271</v>
      </c>
      <c r="E51" s="8" t="s">
        <v>272</v>
      </c>
      <c r="F51" s="8" t="s">
        <v>273</v>
      </c>
      <c r="G51" s="8" t="s">
        <v>274</v>
      </c>
      <c r="H51" s="8" t="s">
        <v>11</v>
      </c>
      <c r="I51" s="8"/>
      <c r="J51" s="8"/>
      <c r="K51" s="8"/>
      <c r="L51" s="18"/>
      <c r="M51" s="18" t="str">
        <f t="shared" si="1"/>
        <v/>
      </c>
      <c r="N51" s="8" t="s">
        <v>13</v>
      </c>
      <c r="O51" s="9"/>
    </row>
    <row r="52" spans="1:15">
      <c r="A52" s="7">
        <v>48</v>
      </c>
      <c r="B52" s="8" t="s">
        <v>40</v>
      </c>
      <c r="C52" s="8" t="s">
        <v>275</v>
      </c>
      <c r="D52" s="8" t="s">
        <v>276</v>
      </c>
      <c r="E52" s="8" t="s">
        <v>277</v>
      </c>
      <c r="F52" s="8" t="s">
        <v>278</v>
      </c>
      <c r="G52" s="8" t="s">
        <v>279</v>
      </c>
      <c r="H52" s="8" t="s">
        <v>8</v>
      </c>
      <c r="I52" s="8"/>
      <c r="J52" s="8"/>
      <c r="K52" s="8"/>
      <c r="L52" s="18"/>
      <c r="M52" s="18" t="str">
        <f t="shared" si="1"/>
        <v/>
      </c>
      <c r="N52" s="8" t="s">
        <v>10</v>
      </c>
      <c r="O52" s="9"/>
    </row>
    <row r="53" spans="1:15">
      <c r="A53" s="7">
        <v>49</v>
      </c>
      <c r="B53" s="8" t="s">
        <v>40</v>
      </c>
      <c r="C53" s="8" t="s">
        <v>280</v>
      </c>
      <c r="D53" s="8" t="s">
        <v>281</v>
      </c>
      <c r="E53" s="8" t="s">
        <v>282</v>
      </c>
      <c r="F53" s="8" t="s">
        <v>283</v>
      </c>
      <c r="G53" s="8" t="s">
        <v>284</v>
      </c>
      <c r="H53" s="8" t="s">
        <v>14</v>
      </c>
      <c r="I53" s="8"/>
      <c r="J53" s="8"/>
      <c r="K53" s="8"/>
      <c r="L53" s="18"/>
      <c r="M53" s="18" t="str">
        <f t="shared" si="1"/>
        <v/>
      </c>
      <c r="N53" s="8" t="s">
        <v>13</v>
      </c>
      <c r="O53" s="9"/>
    </row>
    <row r="54" spans="1:15">
      <c r="A54" s="7">
        <v>50</v>
      </c>
      <c r="B54" s="8" t="s">
        <v>40</v>
      </c>
      <c r="C54" s="8" t="s">
        <v>285</v>
      </c>
      <c r="D54" s="8" t="s">
        <v>286</v>
      </c>
      <c r="E54" s="8" t="s">
        <v>287</v>
      </c>
      <c r="F54" s="8" t="s">
        <v>288</v>
      </c>
      <c r="G54" s="8" t="s">
        <v>289</v>
      </c>
      <c r="H54" s="8" t="s">
        <v>8</v>
      </c>
      <c r="I54" s="8"/>
      <c r="J54" s="8"/>
      <c r="K54" s="8"/>
      <c r="L54" s="18"/>
      <c r="M54" s="18" t="str">
        <f t="shared" si="1"/>
        <v/>
      </c>
      <c r="N54" s="8" t="s">
        <v>10</v>
      </c>
      <c r="O54" s="9"/>
    </row>
    <row r="55" spans="1:15">
      <c r="A55" s="7">
        <v>51</v>
      </c>
      <c r="B55" s="8" t="s">
        <v>41</v>
      </c>
      <c r="C55" s="8" t="s">
        <v>73</v>
      </c>
      <c r="D55" s="8" t="s">
        <v>290</v>
      </c>
      <c r="E55" s="8" t="s">
        <v>291</v>
      </c>
      <c r="F55" s="8" t="s">
        <v>292</v>
      </c>
      <c r="G55" s="8" t="s">
        <v>82</v>
      </c>
      <c r="H55" s="8" t="s">
        <v>8</v>
      </c>
      <c r="I55" s="8"/>
      <c r="J55" s="8"/>
      <c r="K55" s="8"/>
      <c r="L55" s="18"/>
      <c r="M55" s="18" t="str">
        <f t="shared" si="1"/>
        <v/>
      </c>
      <c r="N55" s="8" t="s">
        <v>10</v>
      </c>
      <c r="O55" s="9"/>
    </row>
    <row r="56" spans="1:15">
      <c r="A56" s="7">
        <v>52</v>
      </c>
      <c r="B56" s="8" t="s">
        <v>41</v>
      </c>
      <c r="C56" s="8" t="s">
        <v>293</v>
      </c>
      <c r="D56" s="8" t="s">
        <v>294</v>
      </c>
      <c r="E56" s="8" t="s">
        <v>295</v>
      </c>
      <c r="F56" s="8" t="s">
        <v>296</v>
      </c>
      <c r="G56" s="8" t="s">
        <v>297</v>
      </c>
      <c r="H56" s="8" t="s">
        <v>14</v>
      </c>
      <c r="I56" s="8"/>
      <c r="J56" s="8"/>
      <c r="K56" s="8"/>
      <c r="L56" s="18"/>
      <c r="M56" s="18" t="str">
        <f t="shared" si="1"/>
        <v/>
      </c>
      <c r="N56" s="8" t="s">
        <v>10</v>
      </c>
      <c r="O56" s="9"/>
    </row>
    <row r="57" spans="1:15">
      <c r="A57" s="7">
        <v>53</v>
      </c>
      <c r="B57" s="8" t="s">
        <v>41</v>
      </c>
      <c r="C57" s="8" t="s">
        <v>298</v>
      </c>
      <c r="D57" s="8" t="s">
        <v>299</v>
      </c>
      <c r="E57" s="8" t="s">
        <v>300</v>
      </c>
      <c r="F57" s="8" t="s">
        <v>301</v>
      </c>
      <c r="G57" s="8" t="s">
        <v>302</v>
      </c>
      <c r="H57" s="8" t="s">
        <v>8</v>
      </c>
      <c r="I57" s="8"/>
      <c r="J57" s="8"/>
      <c r="K57" s="8"/>
      <c r="L57" s="18"/>
      <c r="M57" s="18" t="str">
        <f t="shared" si="1"/>
        <v/>
      </c>
      <c r="N57" s="8" t="s">
        <v>10</v>
      </c>
      <c r="O57" s="9"/>
    </row>
    <row r="58" spans="1:15">
      <c r="A58" s="7">
        <v>54</v>
      </c>
      <c r="B58" s="8" t="s">
        <v>41</v>
      </c>
      <c r="C58" s="8" t="s">
        <v>303</v>
      </c>
      <c r="D58" s="8" t="s">
        <v>304</v>
      </c>
      <c r="E58" s="8" t="s">
        <v>305</v>
      </c>
      <c r="F58" s="8" t="s">
        <v>306</v>
      </c>
      <c r="G58" s="8" t="s">
        <v>307</v>
      </c>
      <c r="H58" s="8" t="s">
        <v>8</v>
      </c>
      <c r="I58" s="8"/>
      <c r="J58" s="8"/>
      <c r="K58" s="8"/>
      <c r="L58" s="18"/>
      <c r="M58" s="18" t="str">
        <f t="shared" si="1"/>
        <v/>
      </c>
      <c r="N58" s="8" t="s">
        <v>13</v>
      </c>
      <c r="O58" s="9"/>
    </row>
    <row r="59" spans="1:15">
      <c r="A59" s="7">
        <v>55</v>
      </c>
      <c r="B59" s="8" t="s">
        <v>41</v>
      </c>
      <c r="C59" s="8" t="s">
        <v>308</v>
      </c>
      <c r="D59" s="8" t="s">
        <v>309</v>
      </c>
      <c r="E59" s="8" t="s">
        <v>310</v>
      </c>
      <c r="F59" s="8" t="s">
        <v>311</v>
      </c>
      <c r="G59" s="8" t="s">
        <v>312</v>
      </c>
      <c r="H59" s="8" t="s">
        <v>11</v>
      </c>
      <c r="I59" s="8"/>
      <c r="J59" s="8"/>
      <c r="K59" s="8"/>
      <c r="L59" s="18"/>
      <c r="M59" s="18" t="str">
        <f t="shared" si="1"/>
        <v/>
      </c>
      <c r="N59" s="8" t="s">
        <v>7</v>
      </c>
      <c r="O59" s="9"/>
    </row>
    <row r="60" spans="1:15">
      <c r="A60" s="7">
        <v>56</v>
      </c>
      <c r="B60" s="8" t="s">
        <v>42</v>
      </c>
      <c r="C60" s="8" t="s">
        <v>313</v>
      </c>
      <c r="D60" s="8" t="s">
        <v>286</v>
      </c>
      <c r="E60" s="8" t="s">
        <v>314</v>
      </c>
      <c r="F60" s="8" t="s">
        <v>315</v>
      </c>
      <c r="G60" s="8" t="s">
        <v>129</v>
      </c>
      <c r="H60" s="8" t="s">
        <v>8</v>
      </c>
      <c r="I60" s="8"/>
      <c r="J60" s="8"/>
      <c r="K60" s="8"/>
      <c r="L60" s="18"/>
      <c r="M60" s="18" t="str">
        <f t="shared" si="1"/>
        <v/>
      </c>
      <c r="N60" s="8" t="s">
        <v>7</v>
      </c>
      <c r="O60" s="9"/>
    </row>
    <row r="61" spans="1:15">
      <c r="A61" s="7">
        <v>57</v>
      </c>
      <c r="B61" s="8" t="s">
        <v>42</v>
      </c>
      <c r="C61" s="8" t="s">
        <v>316</v>
      </c>
      <c r="D61" s="8" t="s">
        <v>317</v>
      </c>
      <c r="E61" s="8" t="s">
        <v>318</v>
      </c>
      <c r="F61" s="8" t="s">
        <v>319</v>
      </c>
      <c r="G61" s="8" t="s">
        <v>320</v>
      </c>
      <c r="H61" s="8" t="s">
        <v>11</v>
      </c>
      <c r="I61" s="8"/>
      <c r="J61" s="8"/>
      <c r="K61" s="8"/>
      <c r="L61" s="18"/>
      <c r="M61" s="18" t="str">
        <f t="shared" si="1"/>
        <v/>
      </c>
      <c r="N61" s="8" t="s">
        <v>10</v>
      </c>
      <c r="O61" s="9"/>
    </row>
    <row r="62" spans="1:15">
      <c r="A62" s="7">
        <v>58</v>
      </c>
      <c r="B62" s="8" t="s">
        <v>42</v>
      </c>
      <c r="C62" s="8" t="s">
        <v>321</v>
      </c>
      <c r="D62" s="8" t="s">
        <v>322</v>
      </c>
      <c r="E62" s="8" t="s">
        <v>323</v>
      </c>
      <c r="F62" s="8" t="s">
        <v>324</v>
      </c>
      <c r="G62" s="8" t="s">
        <v>325</v>
      </c>
      <c r="H62" s="8" t="s">
        <v>8</v>
      </c>
      <c r="I62" s="8"/>
      <c r="J62" s="8"/>
      <c r="K62" s="8"/>
      <c r="L62" s="18"/>
      <c r="M62" s="18" t="str">
        <f t="shared" si="1"/>
        <v/>
      </c>
      <c r="N62" s="8" t="s">
        <v>10</v>
      </c>
      <c r="O62" s="9"/>
    </row>
    <row r="63" spans="1:15">
      <c r="A63" s="7">
        <v>59</v>
      </c>
      <c r="B63" s="8" t="s">
        <v>42</v>
      </c>
      <c r="C63" s="8" t="s">
        <v>326</v>
      </c>
      <c r="D63" s="8" t="s">
        <v>327</v>
      </c>
      <c r="E63" s="8" t="s">
        <v>328</v>
      </c>
      <c r="F63" s="8" t="s">
        <v>329</v>
      </c>
      <c r="G63" s="8" t="s">
        <v>129</v>
      </c>
      <c r="H63" s="8" t="s">
        <v>11</v>
      </c>
      <c r="I63" s="8"/>
      <c r="J63" s="8"/>
      <c r="K63" s="8"/>
      <c r="L63" s="18"/>
      <c r="M63" s="18" t="str">
        <f t="shared" si="1"/>
        <v/>
      </c>
      <c r="N63" s="8" t="s">
        <v>13</v>
      </c>
      <c r="O63" s="9"/>
    </row>
    <row r="64" spans="1:15">
      <c r="A64" s="7">
        <v>60</v>
      </c>
      <c r="B64" s="8" t="s">
        <v>42</v>
      </c>
      <c r="C64" s="8" t="s">
        <v>330</v>
      </c>
      <c r="D64" s="8" t="s">
        <v>331</v>
      </c>
      <c r="E64" s="8" t="s">
        <v>332</v>
      </c>
      <c r="F64" s="8" t="s">
        <v>333</v>
      </c>
      <c r="G64" s="8" t="s">
        <v>129</v>
      </c>
      <c r="H64" s="8" t="s">
        <v>14</v>
      </c>
      <c r="I64" s="8"/>
      <c r="J64" s="8"/>
      <c r="K64" s="8"/>
      <c r="L64" s="18"/>
      <c r="M64" s="18" t="str">
        <f t="shared" si="1"/>
        <v/>
      </c>
      <c r="N64" s="8" t="s">
        <v>10</v>
      </c>
      <c r="O64" s="9"/>
    </row>
    <row r="65" spans="1:15">
      <c r="A65" s="7">
        <v>61</v>
      </c>
      <c r="B65" s="8" t="s">
        <v>43</v>
      </c>
      <c r="C65" s="8" t="s">
        <v>334</v>
      </c>
      <c r="D65" s="8" t="s">
        <v>335</v>
      </c>
      <c r="E65" s="8" t="s">
        <v>336</v>
      </c>
      <c r="F65" s="8" t="s">
        <v>337</v>
      </c>
      <c r="G65" s="8" t="s">
        <v>338</v>
      </c>
      <c r="H65" s="8" t="s">
        <v>14</v>
      </c>
      <c r="I65" s="8"/>
      <c r="J65" s="8"/>
      <c r="K65" s="8"/>
      <c r="L65" s="18"/>
      <c r="M65" s="18" t="str">
        <f t="shared" si="1"/>
        <v/>
      </c>
      <c r="N65" s="8" t="s">
        <v>10</v>
      </c>
      <c r="O65" s="9"/>
    </row>
    <row r="66" spans="1:15">
      <c r="A66" s="7">
        <v>62</v>
      </c>
      <c r="B66" s="8" t="s">
        <v>43</v>
      </c>
      <c r="C66" s="8" t="s">
        <v>339</v>
      </c>
      <c r="D66" s="8" t="s">
        <v>340</v>
      </c>
      <c r="E66" s="8" t="s">
        <v>341</v>
      </c>
      <c r="F66" s="8" t="s">
        <v>342</v>
      </c>
      <c r="G66" s="8" t="s">
        <v>343</v>
      </c>
      <c r="H66" s="8" t="s">
        <v>11</v>
      </c>
      <c r="I66" s="8"/>
      <c r="J66" s="8"/>
      <c r="K66" s="8"/>
      <c r="L66" s="18"/>
      <c r="M66" s="18" t="str">
        <f t="shared" si="1"/>
        <v/>
      </c>
      <c r="N66" s="8" t="s">
        <v>13</v>
      </c>
      <c r="O66" s="9"/>
    </row>
    <row r="67" spans="1:15">
      <c r="A67" s="7">
        <v>63</v>
      </c>
      <c r="B67" s="8" t="s">
        <v>43</v>
      </c>
      <c r="C67" s="8" t="s">
        <v>344</v>
      </c>
      <c r="D67" s="8" t="s">
        <v>345</v>
      </c>
      <c r="E67" s="8" t="s">
        <v>346</v>
      </c>
      <c r="F67" s="8" t="s">
        <v>347</v>
      </c>
      <c r="G67" s="8" t="s">
        <v>348</v>
      </c>
      <c r="H67" s="8" t="s">
        <v>14</v>
      </c>
      <c r="I67" s="8"/>
      <c r="J67" s="8"/>
      <c r="K67" s="8"/>
      <c r="L67" s="18"/>
      <c r="M67" s="18" t="str">
        <f t="shared" si="1"/>
        <v/>
      </c>
      <c r="N67" s="8" t="s">
        <v>13</v>
      </c>
      <c r="O67" s="9"/>
    </row>
    <row r="68" spans="1:15" ht="25">
      <c r="A68" s="7">
        <v>64</v>
      </c>
      <c r="B68" s="8" t="s">
        <v>43</v>
      </c>
      <c r="C68" s="8" t="s">
        <v>349</v>
      </c>
      <c r="D68" s="8" t="s">
        <v>350</v>
      </c>
      <c r="E68" s="8" t="s">
        <v>351</v>
      </c>
      <c r="F68" s="8" t="s">
        <v>352</v>
      </c>
      <c r="G68" s="8" t="s">
        <v>353</v>
      </c>
      <c r="H68" s="8" t="s">
        <v>14</v>
      </c>
      <c r="I68" s="8"/>
      <c r="J68" s="8"/>
      <c r="K68" s="8"/>
      <c r="L68" s="18"/>
      <c r="M68" s="18" t="str">
        <f t="shared" si="1"/>
        <v/>
      </c>
      <c r="N68" s="8" t="s">
        <v>10</v>
      </c>
      <c r="O68" s="9"/>
    </row>
    <row r="69" spans="1:15">
      <c r="A69" s="7">
        <v>65</v>
      </c>
      <c r="B69" s="8" t="s">
        <v>43</v>
      </c>
      <c r="C69" s="8" t="s">
        <v>354</v>
      </c>
      <c r="D69" s="8" t="s">
        <v>355</v>
      </c>
      <c r="E69" s="8" t="s">
        <v>356</v>
      </c>
      <c r="F69" s="8" t="s">
        <v>357</v>
      </c>
      <c r="G69" s="8" t="s">
        <v>358</v>
      </c>
      <c r="H69" s="8" t="s">
        <v>16</v>
      </c>
      <c r="I69" s="8"/>
      <c r="J69" s="8"/>
      <c r="K69" s="8"/>
      <c r="L69" s="18"/>
      <c r="M69" s="18" t="str">
        <f t="shared" ref="M69:M74" si="2">IF($L69="","",IF($H69="Daily",$L69+1,IF($H69="Weekly",$L69+7,IF($H69="Monthly",DATE(YEAR($L69),MONTH($L69)+1,DAY($L69)),IF($H69="Quarterly",DATE(YEAR($L69),MONTH($L69)+3,DAY($L69)),IF($H69="Annual",DATE(YEAR($L69),MONTH($L69)+12,DAY($L69)),""))))))</f>
        <v/>
      </c>
      <c r="N69" s="8" t="s">
        <v>7</v>
      </c>
      <c r="O69" s="9"/>
    </row>
    <row r="70" spans="1:15">
      <c r="A70" s="7">
        <v>66</v>
      </c>
      <c r="B70" s="8" t="s">
        <v>44</v>
      </c>
      <c r="C70" s="8" t="s">
        <v>359</v>
      </c>
      <c r="D70" s="8" t="s">
        <v>360</v>
      </c>
      <c r="E70" s="8" t="s">
        <v>361</v>
      </c>
      <c r="F70" s="8" t="s">
        <v>362</v>
      </c>
      <c r="G70" s="8" t="s">
        <v>353</v>
      </c>
      <c r="H70" s="8" t="s">
        <v>5</v>
      </c>
      <c r="I70" s="8"/>
      <c r="J70" s="8"/>
      <c r="K70" s="8"/>
      <c r="L70" s="18"/>
      <c r="M70" s="18" t="str">
        <f t="shared" si="2"/>
        <v/>
      </c>
      <c r="N70" s="8" t="s">
        <v>10</v>
      </c>
      <c r="O70" s="9"/>
    </row>
    <row r="71" spans="1:15">
      <c r="A71" s="7">
        <v>67</v>
      </c>
      <c r="B71" s="8" t="s">
        <v>44</v>
      </c>
      <c r="C71" s="8" t="s">
        <v>363</v>
      </c>
      <c r="D71" s="8" t="s">
        <v>364</v>
      </c>
      <c r="E71" s="8" t="s">
        <v>365</v>
      </c>
      <c r="F71" s="8" t="s">
        <v>366</v>
      </c>
      <c r="G71" s="8" t="s">
        <v>367</v>
      </c>
      <c r="H71" s="8" t="s">
        <v>5</v>
      </c>
      <c r="I71" s="8"/>
      <c r="J71" s="8"/>
      <c r="K71" s="8"/>
      <c r="L71" s="18"/>
      <c r="M71" s="18" t="str">
        <f t="shared" si="2"/>
        <v/>
      </c>
      <c r="N71" s="8" t="s">
        <v>10</v>
      </c>
      <c r="O71" s="9"/>
    </row>
    <row r="72" spans="1:15">
      <c r="A72" s="7">
        <v>68</v>
      </c>
      <c r="B72" s="8" t="s">
        <v>44</v>
      </c>
      <c r="C72" s="8" t="s">
        <v>368</v>
      </c>
      <c r="D72" s="8" t="s">
        <v>369</v>
      </c>
      <c r="E72" s="8" t="s">
        <v>370</v>
      </c>
      <c r="F72" s="8" t="s">
        <v>371</v>
      </c>
      <c r="G72" s="8" t="s">
        <v>372</v>
      </c>
      <c r="H72" s="8" t="s">
        <v>11</v>
      </c>
      <c r="I72" s="8"/>
      <c r="J72" s="8"/>
      <c r="K72" s="8"/>
      <c r="L72" s="18"/>
      <c r="M72" s="18" t="str">
        <f t="shared" si="2"/>
        <v/>
      </c>
      <c r="N72" s="8" t="s">
        <v>7</v>
      </c>
      <c r="O72" s="9"/>
    </row>
    <row r="73" spans="1:15">
      <c r="A73" s="7">
        <v>69</v>
      </c>
      <c r="B73" s="8" t="s">
        <v>44</v>
      </c>
      <c r="C73" s="8" t="s">
        <v>373</v>
      </c>
      <c r="D73" s="8" t="s">
        <v>374</v>
      </c>
      <c r="E73" s="8" t="s">
        <v>375</v>
      </c>
      <c r="F73" s="8" t="s">
        <v>376</v>
      </c>
      <c r="G73" s="8" t="s">
        <v>358</v>
      </c>
      <c r="H73" s="8" t="s">
        <v>8</v>
      </c>
      <c r="I73" s="8"/>
      <c r="J73" s="8"/>
      <c r="K73" s="8"/>
      <c r="L73" s="18"/>
      <c r="M73" s="18" t="str">
        <f t="shared" si="2"/>
        <v/>
      </c>
      <c r="N73" s="8" t="s">
        <v>10</v>
      </c>
      <c r="O73" s="9"/>
    </row>
    <row r="74" spans="1:15">
      <c r="A74" s="10">
        <v>70</v>
      </c>
      <c r="B74" s="11" t="s">
        <v>44</v>
      </c>
      <c r="C74" s="11" t="s">
        <v>377</v>
      </c>
      <c r="D74" s="11" t="s">
        <v>369</v>
      </c>
      <c r="E74" s="11" t="s">
        <v>378</v>
      </c>
      <c r="F74" s="11" t="s">
        <v>379</v>
      </c>
      <c r="G74" s="11" t="s">
        <v>380</v>
      </c>
      <c r="H74" s="11" t="s">
        <v>14</v>
      </c>
      <c r="I74" s="11"/>
      <c r="J74" s="11"/>
      <c r="K74" s="11"/>
      <c r="L74" s="19"/>
      <c r="M74" s="19" t="str">
        <f t="shared" si="2"/>
        <v/>
      </c>
      <c r="N74" s="11" t="s">
        <v>13</v>
      </c>
      <c r="O74" s="12"/>
    </row>
  </sheetData>
  <mergeCells count="2">
    <mergeCell ref="A1:O2"/>
    <mergeCell ref="A3:O3"/>
  </mergeCells>
  <conditionalFormatting sqref="H5:H74">
    <cfRule type="expression" dxfId="215" priority="11">
      <formula>$H5="Daily"</formula>
    </cfRule>
    <cfRule type="expression" dxfId="214" priority="12">
      <formula>$H5="Weekly"</formula>
    </cfRule>
    <cfRule type="expression" dxfId="213" priority="13">
      <formula>$H5="Monthly"</formula>
    </cfRule>
    <cfRule type="expression" dxfId="212" priority="14">
      <formula>$H5="Quarterly"</formula>
    </cfRule>
    <cfRule type="expression" dxfId="211" priority="15">
      <formula>$H5="Annual"</formula>
    </cfRule>
    <cfRule type="expression" dxfId="210" priority="16">
      <formula>$H5="Shutdown / Turnaround"</formula>
    </cfRule>
  </conditionalFormatting>
  <conditionalFormatting sqref="I5:I74">
    <cfRule type="expression" dxfId="209" priority="1">
      <formula>$I5="OK"</formula>
    </cfRule>
    <cfRule type="expression" dxfId="208" priority="2">
      <formula>$I5="Passed"</formula>
    </cfRule>
    <cfRule type="expression" dxfId="207" priority="3">
      <formula>$I5="Completed"</formula>
    </cfRule>
    <cfRule type="expression" dxfId="206" priority="4">
      <formula>$I5="Closed"</formula>
    </cfRule>
    <cfRule type="expression" dxfId="205" priority="5">
      <formula>$I5="Attention"</formula>
    </cfRule>
    <cfRule type="expression" dxfId="204" priority="6">
      <formula>$I5="Warning"</formula>
    </cfRule>
    <cfRule type="expression" dxfId="203" priority="7">
      <formula>$I5="Failed"</formula>
    </cfRule>
    <cfRule type="expression" dxfId="202" priority="8">
      <formula>$I5="Critical"</formula>
    </cfRule>
    <cfRule type="expression" dxfId="201" priority="9">
      <formula>$I5="Not Applicable"</formula>
    </cfRule>
    <cfRule type="expression" dxfId="200" priority="10">
      <formula>$I5="N/A"</formula>
    </cfRule>
  </conditionalFormatting>
  <conditionalFormatting sqref="M5:M74">
    <cfRule type="expression" dxfId="199" priority="21">
      <formula>AND($M5&lt;TODAY(),$M5&lt;&gt;"",NOT(OR($I5="OK",$I5="Passed",$I5="Completed",$I5="Closed",$I5="N/A",$I5="Not Applicable")))</formula>
    </cfRule>
    <cfRule type="expression" dxfId="198" priority="22">
      <formula>AND($M5&gt;=TODAY(),$M5&lt;&gt;"",$M5&lt;=TODAY()+7)</formula>
    </cfRule>
  </conditionalFormatting>
  <conditionalFormatting sqref="N5:N74">
    <cfRule type="expression" dxfId="197" priority="17">
      <formula>$N5="Critical"</formula>
    </cfRule>
    <cfRule type="expression" dxfId="196" priority="18">
      <formula>$N5="High"</formula>
    </cfRule>
    <cfRule type="expression" dxfId="195" priority="19">
      <formula>$N5="Medium"</formula>
    </cfRule>
    <cfRule type="expression" dxfId="194" priority="20">
      <formula>$N5="Low"</formula>
    </cfRule>
  </conditionalFormatting>
  <dataValidations count="2">
    <dataValidation type="list" allowBlank="1" sqref="I5:I74" xr:uid="{00000000-0002-0000-0200-000000000000}">
      <formula1>",OK,Passed,Attention,Warning,Failed,Critical,Completed,Closed,Not Applicable"</formula1>
    </dataValidation>
    <dataValidation type="list" allowBlank="1" sqref="N5:N74" xr:uid="{00000000-0002-0000-0200-000001000000}">
      <formula1>",Low,Medium,High,Critical"</formula1>
    </dataValidation>
  </dataValidations>
  <pageMargins left="0.7" right="0.7" top="0.75" bottom="0.75" header="0.3" footer="0.3"/>
  <pageSetup paperSize="9" scale="46" fitToWidth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showGridLines="0" topLeftCell="A7" workbookViewId="0">
      <selection activeCell="C2" sqref="C2"/>
    </sheetView>
  </sheetViews>
  <sheetFormatPr defaultRowHeight="14"/>
  <cols>
    <col min="1" max="1" width="10.6640625" customWidth="1"/>
    <col min="2" max="2" width="6.08203125" customWidth="1"/>
    <col min="3" max="3" width="17.33203125" customWidth="1"/>
  </cols>
  <sheetData>
    <row r="1" spans="1:3" ht="26">
      <c r="A1" s="1" t="s">
        <v>0</v>
      </c>
      <c r="B1" s="2" t="s">
        <v>1</v>
      </c>
      <c r="C1" s="3" t="s">
        <v>2</v>
      </c>
    </row>
    <row r="2" spans="1:3">
      <c r="A2" s="4" t="s">
        <v>3</v>
      </c>
      <c r="B2" s="5" t="s">
        <v>4</v>
      </c>
      <c r="C2" s="6" t="s">
        <v>5</v>
      </c>
    </row>
    <row r="3" spans="1:3" ht="25">
      <c r="A3" s="7" t="s">
        <v>6</v>
      </c>
      <c r="B3" s="8" t="s">
        <v>7</v>
      </c>
      <c r="C3" s="9" t="s">
        <v>8</v>
      </c>
    </row>
    <row r="4" spans="1:3">
      <c r="A4" s="7" t="s">
        <v>9</v>
      </c>
      <c r="B4" s="8" t="s">
        <v>10</v>
      </c>
      <c r="C4" s="9" t="s">
        <v>11</v>
      </c>
    </row>
    <row r="5" spans="1:3">
      <c r="A5" s="7" t="s">
        <v>12</v>
      </c>
      <c r="B5" s="8" t="s">
        <v>13</v>
      </c>
      <c r="C5" s="9" t="s">
        <v>14</v>
      </c>
    </row>
    <row r="6" spans="1:3">
      <c r="A6" s="7" t="s">
        <v>15</v>
      </c>
      <c r="B6" s="8"/>
      <c r="C6" s="9" t="s">
        <v>16</v>
      </c>
    </row>
    <row r="7" spans="1:3" ht="25">
      <c r="A7" s="7" t="s">
        <v>13</v>
      </c>
      <c r="B7" s="8"/>
      <c r="C7" s="9" t="s">
        <v>17</v>
      </c>
    </row>
    <row r="8" spans="1:3">
      <c r="A8" s="7" t="s">
        <v>18</v>
      </c>
      <c r="B8" s="8"/>
      <c r="C8" s="9"/>
    </row>
    <row r="9" spans="1:3">
      <c r="A9" s="7" t="s">
        <v>19</v>
      </c>
      <c r="B9" s="8"/>
      <c r="C9" s="9"/>
    </row>
    <row r="10" spans="1:3" ht="25">
      <c r="A10" s="10" t="s">
        <v>20</v>
      </c>
      <c r="B10" s="11"/>
      <c r="C10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workbookViewId="0">
      <selection sqref="A1:K2"/>
    </sheetView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09" t="s">
        <v>381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15" t="s">
        <v>46</v>
      </c>
      <c r="B4" s="20" t="s">
        <v>47</v>
      </c>
      <c r="C4" s="20" t="s">
        <v>48</v>
      </c>
      <c r="D4" s="20" t="s">
        <v>49</v>
      </c>
      <c r="E4" s="20" t="s">
        <v>50</v>
      </c>
      <c r="F4" s="20" t="s">
        <v>51</v>
      </c>
      <c r="G4" s="20" t="s">
        <v>2</v>
      </c>
      <c r="H4" s="20" t="s">
        <v>0</v>
      </c>
      <c r="I4" s="20" t="s">
        <v>52</v>
      </c>
      <c r="J4" s="20" t="s">
        <v>54</v>
      </c>
      <c r="K4" s="16" t="s">
        <v>55</v>
      </c>
    </row>
    <row r="5" spans="1:11" ht="25">
      <c r="A5" s="4">
        <v>1</v>
      </c>
      <c r="B5" s="5" t="s">
        <v>58</v>
      </c>
      <c r="C5" s="5" t="s">
        <v>59</v>
      </c>
      <c r="D5" s="5" t="s">
        <v>60</v>
      </c>
      <c r="E5" s="5" t="s">
        <v>61</v>
      </c>
      <c r="F5" s="5" t="s">
        <v>5</v>
      </c>
      <c r="G5" s="5" t="s">
        <v>13</v>
      </c>
      <c r="H5" s="5"/>
      <c r="I5" s="5"/>
      <c r="J5" s="17"/>
      <c r="K5" s="21" t="str">
        <f t="shared" ref="K5:K14" si="0"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 ht="25">
      <c r="A6" s="7">
        <v>2</v>
      </c>
      <c r="B6" s="8" t="s">
        <v>63</v>
      </c>
      <c r="C6" s="8" t="s">
        <v>64</v>
      </c>
      <c r="D6" s="8" t="s">
        <v>65</v>
      </c>
      <c r="E6" s="8" t="s">
        <v>66</v>
      </c>
      <c r="F6" s="8" t="s">
        <v>5</v>
      </c>
      <c r="G6" s="8" t="s">
        <v>13</v>
      </c>
      <c r="H6" s="8"/>
      <c r="I6" s="8"/>
      <c r="J6" s="18"/>
      <c r="K6" s="22" t="str">
        <f t="shared" si="0"/>
        <v/>
      </c>
    </row>
    <row r="7" spans="1:11">
      <c r="A7" s="7">
        <v>3</v>
      </c>
      <c r="B7" s="8" t="s">
        <v>68</v>
      </c>
      <c r="C7" s="8" t="s">
        <v>69</v>
      </c>
      <c r="D7" s="8" t="s">
        <v>70</v>
      </c>
      <c r="E7" s="8" t="s">
        <v>71</v>
      </c>
      <c r="F7" s="8" t="s">
        <v>5</v>
      </c>
      <c r="G7" s="8" t="s">
        <v>10</v>
      </c>
      <c r="H7" s="8"/>
      <c r="I7" s="8"/>
      <c r="J7" s="18"/>
      <c r="K7" s="22" t="str">
        <f t="shared" si="0"/>
        <v/>
      </c>
    </row>
    <row r="8" spans="1:11" ht="25">
      <c r="A8" s="7">
        <v>4</v>
      </c>
      <c r="B8" s="8" t="s">
        <v>73</v>
      </c>
      <c r="C8" s="8" t="s">
        <v>74</v>
      </c>
      <c r="D8" s="8" t="s">
        <v>75</v>
      </c>
      <c r="E8" s="8" t="s">
        <v>76</v>
      </c>
      <c r="F8" s="8" t="s">
        <v>5</v>
      </c>
      <c r="G8" s="8" t="s">
        <v>10</v>
      </c>
      <c r="H8" s="8"/>
      <c r="I8" s="8"/>
      <c r="J8" s="18"/>
      <c r="K8" s="22" t="str">
        <f t="shared" si="0"/>
        <v/>
      </c>
    </row>
    <row r="9" spans="1:11">
      <c r="A9" s="7">
        <v>5</v>
      </c>
      <c r="B9" s="8" t="s">
        <v>78</v>
      </c>
      <c r="C9" s="8" t="s">
        <v>79</v>
      </c>
      <c r="D9" s="8" t="s">
        <v>80</v>
      </c>
      <c r="E9" s="8" t="s">
        <v>81</v>
      </c>
      <c r="F9" s="8" t="s">
        <v>8</v>
      </c>
      <c r="G9" s="8" t="s">
        <v>7</v>
      </c>
      <c r="H9" s="8"/>
      <c r="I9" s="8"/>
      <c r="J9" s="18"/>
      <c r="K9" s="22" t="str">
        <f t="shared" si="0"/>
        <v/>
      </c>
    </row>
    <row r="10" spans="1:11" ht="25">
      <c r="A10" s="7">
        <v>6</v>
      </c>
      <c r="B10" s="8" t="s">
        <v>83</v>
      </c>
      <c r="C10" s="8" t="s">
        <v>84</v>
      </c>
      <c r="D10" s="8" t="s">
        <v>85</v>
      </c>
      <c r="E10" s="8" t="s">
        <v>86</v>
      </c>
      <c r="F10" s="8" t="s">
        <v>5</v>
      </c>
      <c r="G10" s="8" t="s">
        <v>10</v>
      </c>
      <c r="H10" s="8"/>
      <c r="I10" s="8"/>
      <c r="J10" s="18"/>
      <c r="K10" s="22" t="str">
        <f t="shared" si="0"/>
        <v/>
      </c>
    </row>
    <row r="11" spans="1:11" ht="25">
      <c r="A11" s="7">
        <v>7</v>
      </c>
      <c r="B11" s="8" t="s">
        <v>88</v>
      </c>
      <c r="C11" s="8" t="s">
        <v>89</v>
      </c>
      <c r="D11" s="8" t="s">
        <v>90</v>
      </c>
      <c r="E11" s="8" t="s">
        <v>91</v>
      </c>
      <c r="F11" s="8" t="s">
        <v>11</v>
      </c>
      <c r="G11" s="8" t="s">
        <v>7</v>
      </c>
      <c r="H11" s="8"/>
      <c r="I11" s="8"/>
      <c r="J11" s="18"/>
      <c r="K11" s="22" t="str">
        <f t="shared" si="0"/>
        <v/>
      </c>
    </row>
    <row r="12" spans="1:11">
      <c r="A12" s="7">
        <v>8</v>
      </c>
      <c r="B12" s="8" t="s">
        <v>93</v>
      </c>
      <c r="C12" s="8" t="s">
        <v>94</v>
      </c>
      <c r="D12" s="8" t="s">
        <v>95</v>
      </c>
      <c r="E12" s="8" t="s">
        <v>96</v>
      </c>
      <c r="F12" s="8" t="s">
        <v>11</v>
      </c>
      <c r="G12" s="8" t="s">
        <v>13</v>
      </c>
      <c r="H12" s="8"/>
      <c r="I12" s="8"/>
      <c r="J12" s="18"/>
      <c r="K12" s="22" t="str">
        <f t="shared" si="0"/>
        <v/>
      </c>
    </row>
    <row r="13" spans="1:11">
      <c r="A13" s="7">
        <v>9</v>
      </c>
      <c r="B13" s="8" t="s">
        <v>98</v>
      </c>
      <c r="C13" s="8" t="s">
        <v>99</v>
      </c>
      <c r="D13" s="8" t="s">
        <v>100</v>
      </c>
      <c r="E13" s="8" t="s">
        <v>101</v>
      </c>
      <c r="F13" s="8" t="s">
        <v>11</v>
      </c>
      <c r="G13" s="8" t="s">
        <v>13</v>
      </c>
      <c r="H13" s="8"/>
      <c r="I13" s="8"/>
      <c r="J13" s="18"/>
      <c r="K13" s="22" t="str">
        <f t="shared" si="0"/>
        <v/>
      </c>
    </row>
    <row r="14" spans="1:11" ht="25">
      <c r="A14" s="10">
        <v>10</v>
      </c>
      <c r="B14" s="11" t="s">
        <v>103</v>
      </c>
      <c r="C14" s="11" t="s">
        <v>104</v>
      </c>
      <c r="D14" s="11" t="s">
        <v>105</v>
      </c>
      <c r="E14" s="11" t="s">
        <v>106</v>
      </c>
      <c r="F14" s="11" t="s">
        <v>8</v>
      </c>
      <c r="G14" s="11" t="s">
        <v>10</v>
      </c>
      <c r="H14" s="11"/>
      <c r="I14" s="11"/>
      <c r="J14" s="19"/>
      <c r="K14" s="23" t="str">
        <f t="shared" si="0"/>
        <v/>
      </c>
    </row>
  </sheetData>
  <mergeCells count="2">
    <mergeCell ref="A1:K2"/>
    <mergeCell ref="A3:K3"/>
  </mergeCells>
  <conditionalFormatting sqref="G5:G14">
    <cfRule type="expression" dxfId="193" priority="11">
      <formula>$G5="Daily"</formula>
    </cfRule>
    <cfRule type="expression" dxfId="192" priority="12">
      <formula>$G5="Weekly"</formula>
    </cfRule>
    <cfRule type="expression" dxfId="191" priority="13">
      <formula>$G5="Monthly"</formula>
    </cfRule>
    <cfRule type="expression" dxfId="190" priority="14">
      <formula>$G5="Quarterly"</formula>
    </cfRule>
    <cfRule type="expression" dxfId="189" priority="15">
      <formula>$G5="Annual"</formula>
    </cfRule>
    <cfRule type="expression" dxfId="188" priority="16">
      <formula>$G5="Shutdown / Turnaround"</formula>
    </cfRule>
  </conditionalFormatting>
  <conditionalFormatting sqref="H5:H14">
    <cfRule type="expression" dxfId="187" priority="1">
      <formula>$H5="OK"</formula>
    </cfRule>
    <cfRule type="expression" dxfId="186" priority="2">
      <formula>$H5="Passed"</formula>
    </cfRule>
    <cfRule type="expression" dxfId="185" priority="3">
      <formula>$H5="Completed"</formula>
    </cfRule>
    <cfRule type="expression" dxfId="184" priority="4">
      <formula>$H5="Closed"</formula>
    </cfRule>
    <cfRule type="expression" dxfId="183" priority="5">
      <formula>$H5="Attention"</formula>
    </cfRule>
    <cfRule type="expression" dxfId="182" priority="6">
      <formula>$H5="Warning"</formula>
    </cfRule>
    <cfRule type="expression" dxfId="181" priority="7">
      <formula>$H5="Failed"</formula>
    </cfRule>
    <cfRule type="expression" dxfId="180" priority="8">
      <formula>$H5="Critical"</formula>
    </cfRule>
    <cfRule type="expression" dxfId="179" priority="9">
      <formula>$H5="Not Applicable"</formula>
    </cfRule>
    <cfRule type="expression" dxfId="178" priority="10">
      <formula>$H5="N/A"</formula>
    </cfRule>
  </conditionalFormatting>
  <conditionalFormatting sqref="K5:K14">
    <cfRule type="expression" dxfId="177" priority="17">
      <formula>AND($K5&lt;TODAY(),$K5&lt;&gt;"",NOT(OR($H5="OK",$H5="Passed",$H5="Completed",$H5="Closed",$H5="N/A",$H5="Not Applicable")))</formula>
    </cfRule>
    <cfRule type="expression" dxfId="176" priority="18">
      <formula>AND($K5&gt;=TODAY(),$K5&lt;&gt;"",$K5&lt;=TODAY()+7)</formula>
    </cfRule>
  </conditionalFormatting>
  <dataValidations count="1">
    <dataValidation type="list" allowBlank="1" sqref="H5:H14" xr:uid="{00000000-0002-0000-03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sqref="A1:K2"/>
    </sheetView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00" t="s">
        <v>383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13" t="s">
        <v>46</v>
      </c>
      <c r="B4" s="24" t="s">
        <v>47</v>
      </c>
      <c r="C4" s="24" t="s">
        <v>48</v>
      </c>
      <c r="D4" s="24" t="s">
        <v>49</v>
      </c>
      <c r="E4" s="24" t="s">
        <v>50</v>
      </c>
      <c r="F4" s="24" t="s">
        <v>51</v>
      </c>
      <c r="G4" s="24" t="s">
        <v>2</v>
      </c>
      <c r="H4" s="24" t="s">
        <v>0</v>
      </c>
      <c r="I4" s="24" t="s">
        <v>52</v>
      </c>
      <c r="J4" s="24" t="s">
        <v>54</v>
      </c>
      <c r="K4" s="14" t="s">
        <v>55</v>
      </c>
    </row>
    <row r="5" spans="1:11">
      <c r="A5" s="4">
        <v>11</v>
      </c>
      <c r="B5" s="5" t="s">
        <v>108</v>
      </c>
      <c r="C5" s="5" t="s">
        <v>109</v>
      </c>
      <c r="D5" s="5" t="s">
        <v>110</v>
      </c>
      <c r="E5" s="5" t="s">
        <v>61</v>
      </c>
      <c r="F5" s="5" t="s">
        <v>5</v>
      </c>
      <c r="G5" s="5" t="s">
        <v>13</v>
      </c>
      <c r="H5" s="5"/>
      <c r="I5" s="5"/>
      <c r="J5" s="17"/>
      <c r="K5" s="21" t="str">
        <f t="shared" ref="K5:K14" si="0"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12</v>
      </c>
      <c r="B6" s="8" t="s">
        <v>112</v>
      </c>
      <c r="C6" s="8" t="s">
        <v>113</v>
      </c>
      <c r="D6" s="8" t="s">
        <v>114</v>
      </c>
      <c r="E6" s="8" t="s">
        <v>115</v>
      </c>
      <c r="F6" s="8" t="s">
        <v>8</v>
      </c>
      <c r="G6" s="8" t="s">
        <v>10</v>
      </c>
      <c r="H6" s="8"/>
      <c r="I6" s="8"/>
      <c r="J6" s="18"/>
      <c r="K6" s="22" t="str">
        <f t="shared" si="0"/>
        <v/>
      </c>
    </row>
    <row r="7" spans="1:11" ht="25">
      <c r="A7" s="7">
        <v>13</v>
      </c>
      <c r="B7" s="8" t="s">
        <v>116</v>
      </c>
      <c r="C7" s="8" t="s">
        <v>117</v>
      </c>
      <c r="D7" s="8" t="s">
        <v>118</v>
      </c>
      <c r="E7" s="8" t="s">
        <v>119</v>
      </c>
      <c r="F7" s="8" t="s">
        <v>8</v>
      </c>
      <c r="G7" s="8" t="s">
        <v>10</v>
      </c>
      <c r="H7" s="8"/>
      <c r="I7" s="8"/>
      <c r="J7" s="18"/>
      <c r="K7" s="22" t="str">
        <f t="shared" si="0"/>
        <v/>
      </c>
    </row>
    <row r="8" spans="1:11" ht="25">
      <c r="A8" s="7">
        <v>14</v>
      </c>
      <c r="B8" s="8" t="s">
        <v>121</v>
      </c>
      <c r="C8" s="8" t="s">
        <v>122</v>
      </c>
      <c r="D8" s="8" t="s">
        <v>123</v>
      </c>
      <c r="E8" s="8" t="s">
        <v>124</v>
      </c>
      <c r="F8" s="8" t="s">
        <v>11</v>
      </c>
      <c r="G8" s="8" t="s">
        <v>13</v>
      </c>
      <c r="H8" s="8"/>
      <c r="I8" s="8"/>
      <c r="J8" s="18"/>
      <c r="K8" s="22" t="str">
        <f t="shared" si="0"/>
        <v/>
      </c>
    </row>
    <row r="9" spans="1:11">
      <c r="A9" s="7">
        <v>15</v>
      </c>
      <c r="B9" s="8" t="s">
        <v>126</v>
      </c>
      <c r="C9" s="8" t="s">
        <v>127</v>
      </c>
      <c r="D9" s="8" t="s">
        <v>128</v>
      </c>
      <c r="E9" s="8" t="s">
        <v>129</v>
      </c>
      <c r="F9" s="8" t="s">
        <v>5</v>
      </c>
      <c r="G9" s="8" t="s">
        <v>10</v>
      </c>
      <c r="H9" s="8"/>
      <c r="I9" s="8"/>
      <c r="J9" s="18"/>
      <c r="K9" s="22" t="str">
        <f t="shared" si="0"/>
        <v/>
      </c>
    </row>
    <row r="10" spans="1:11">
      <c r="A10" s="7">
        <v>16</v>
      </c>
      <c r="B10" s="8" t="s">
        <v>98</v>
      </c>
      <c r="C10" s="8" t="s">
        <v>131</v>
      </c>
      <c r="D10" s="8" t="s">
        <v>132</v>
      </c>
      <c r="E10" s="8" t="s">
        <v>133</v>
      </c>
      <c r="F10" s="8" t="s">
        <v>5</v>
      </c>
      <c r="G10" s="8" t="s">
        <v>13</v>
      </c>
      <c r="H10" s="8"/>
      <c r="I10" s="8"/>
      <c r="J10" s="18"/>
      <c r="K10" s="22" t="str">
        <f t="shared" si="0"/>
        <v/>
      </c>
    </row>
    <row r="11" spans="1:11" ht="25">
      <c r="A11" s="7">
        <v>17</v>
      </c>
      <c r="B11" s="8" t="s">
        <v>58</v>
      </c>
      <c r="C11" s="8" t="s">
        <v>135</v>
      </c>
      <c r="D11" s="8" t="s">
        <v>136</v>
      </c>
      <c r="E11" s="8" t="s">
        <v>91</v>
      </c>
      <c r="F11" s="8" t="s">
        <v>5</v>
      </c>
      <c r="G11" s="8" t="s">
        <v>13</v>
      </c>
      <c r="H11" s="8"/>
      <c r="I11" s="8"/>
      <c r="J11" s="18"/>
      <c r="K11" s="22" t="str">
        <f t="shared" si="0"/>
        <v/>
      </c>
    </row>
    <row r="12" spans="1:11">
      <c r="A12" s="7">
        <v>18</v>
      </c>
      <c r="B12" s="8" t="s">
        <v>138</v>
      </c>
      <c r="C12" s="8" t="s">
        <v>139</v>
      </c>
      <c r="D12" s="8" t="s">
        <v>140</v>
      </c>
      <c r="E12" s="8" t="s">
        <v>141</v>
      </c>
      <c r="F12" s="8" t="s">
        <v>14</v>
      </c>
      <c r="G12" s="8" t="s">
        <v>7</v>
      </c>
      <c r="H12" s="8"/>
      <c r="I12" s="8"/>
      <c r="J12" s="18"/>
      <c r="K12" s="22" t="str">
        <f t="shared" si="0"/>
        <v/>
      </c>
    </row>
    <row r="13" spans="1:11" ht="25">
      <c r="A13" s="7">
        <v>19</v>
      </c>
      <c r="B13" s="8" t="s">
        <v>143</v>
      </c>
      <c r="C13" s="8" t="s">
        <v>144</v>
      </c>
      <c r="D13" s="8" t="s">
        <v>145</v>
      </c>
      <c r="E13" s="8" t="s">
        <v>146</v>
      </c>
      <c r="F13" s="8" t="s">
        <v>8</v>
      </c>
      <c r="G13" s="8" t="s">
        <v>13</v>
      </c>
      <c r="H13" s="8"/>
      <c r="I13" s="8"/>
      <c r="J13" s="18"/>
      <c r="K13" s="22" t="str">
        <f t="shared" si="0"/>
        <v/>
      </c>
    </row>
    <row r="14" spans="1:11">
      <c r="A14" s="10">
        <v>20</v>
      </c>
      <c r="B14" s="11" t="s">
        <v>148</v>
      </c>
      <c r="C14" s="11" t="s">
        <v>149</v>
      </c>
      <c r="D14" s="11" t="s">
        <v>150</v>
      </c>
      <c r="E14" s="11" t="s">
        <v>82</v>
      </c>
      <c r="F14" s="11" t="s">
        <v>11</v>
      </c>
      <c r="G14" s="11" t="s">
        <v>7</v>
      </c>
      <c r="H14" s="11"/>
      <c r="I14" s="11"/>
      <c r="J14" s="19"/>
      <c r="K14" s="23" t="str">
        <f t="shared" si="0"/>
        <v/>
      </c>
    </row>
  </sheetData>
  <mergeCells count="2">
    <mergeCell ref="A1:K2"/>
    <mergeCell ref="A3:K3"/>
  </mergeCells>
  <conditionalFormatting sqref="G5:G14">
    <cfRule type="expression" dxfId="175" priority="11">
      <formula>$G5="Daily"</formula>
    </cfRule>
    <cfRule type="expression" dxfId="174" priority="12">
      <formula>$G5="Weekly"</formula>
    </cfRule>
    <cfRule type="expression" dxfId="173" priority="13">
      <formula>$G5="Monthly"</formula>
    </cfRule>
    <cfRule type="expression" dxfId="172" priority="14">
      <formula>$G5="Quarterly"</formula>
    </cfRule>
    <cfRule type="expression" dxfId="171" priority="15">
      <formula>$G5="Annual"</formula>
    </cfRule>
    <cfRule type="expression" dxfId="170" priority="16">
      <formula>$G5="Shutdown / Turnaround"</formula>
    </cfRule>
  </conditionalFormatting>
  <conditionalFormatting sqref="H5:H14">
    <cfRule type="expression" dxfId="169" priority="1">
      <formula>$H5="OK"</formula>
    </cfRule>
    <cfRule type="expression" dxfId="168" priority="2">
      <formula>$H5="Passed"</formula>
    </cfRule>
    <cfRule type="expression" dxfId="167" priority="3">
      <formula>$H5="Completed"</formula>
    </cfRule>
    <cfRule type="expression" dxfId="166" priority="4">
      <formula>$H5="Closed"</formula>
    </cfRule>
    <cfRule type="expression" dxfId="165" priority="5">
      <formula>$H5="Attention"</formula>
    </cfRule>
    <cfRule type="expression" dxfId="164" priority="6">
      <formula>$H5="Warning"</formula>
    </cfRule>
    <cfRule type="expression" dxfId="163" priority="7">
      <formula>$H5="Failed"</formula>
    </cfRule>
    <cfRule type="expression" dxfId="162" priority="8">
      <formula>$H5="Critical"</formula>
    </cfRule>
    <cfRule type="expression" dxfId="161" priority="9">
      <formula>$H5="Not Applicable"</formula>
    </cfRule>
    <cfRule type="expression" dxfId="160" priority="10">
      <formula>$H5="N/A"</formula>
    </cfRule>
  </conditionalFormatting>
  <conditionalFormatting sqref="K5:K14">
    <cfRule type="expression" dxfId="159" priority="17">
      <formula>AND($K5&lt;TODAY(),$K5&lt;&gt;"",NOT(OR($H5="OK",$H5="Passed",$H5="Completed",$H5="Closed",$H5="N/A",$H5="Not Applicable")))</formula>
    </cfRule>
    <cfRule type="expression" dxfId="158" priority="18">
      <formula>AND($K5&gt;=TODAY(),$K5&lt;&gt;"",$K5&lt;=TODAY()+7)</formula>
    </cfRule>
  </conditionalFormatting>
  <dataValidations count="1">
    <dataValidation type="list" allowBlank="1" sqref="H5:H14" xr:uid="{00000000-0002-0000-04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workbookViewId="0">
      <selection sqref="A1:K2"/>
    </sheetView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15" t="s">
        <v>384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25" t="s">
        <v>46</v>
      </c>
      <c r="B4" s="26" t="s">
        <v>47</v>
      </c>
      <c r="C4" s="26" t="s">
        <v>48</v>
      </c>
      <c r="D4" s="26" t="s">
        <v>49</v>
      </c>
      <c r="E4" s="26" t="s">
        <v>50</v>
      </c>
      <c r="F4" s="26" t="s">
        <v>51</v>
      </c>
      <c r="G4" s="26" t="s">
        <v>2</v>
      </c>
      <c r="H4" s="26" t="s">
        <v>0</v>
      </c>
      <c r="I4" s="26" t="s">
        <v>52</v>
      </c>
      <c r="J4" s="26" t="s">
        <v>54</v>
      </c>
      <c r="K4" s="27" t="s">
        <v>55</v>
      </c>
    </row>
    <row r="5" spans="1:11">
      <c r="A5" s="4">
        <v>21</v>
      </c>
      <c r="B5" s="5" t="s">
        <v>152</v>
      </c>
      <c r="C5" s="5" t="s">
        <v>153</v>
      </c>
      <c r="D5" s="5" t="s">
        <v>154</v>
      </c>
      <c r="E5" s="5" t="s">
        <v>155</v>
      </c>
      <c r="F5" s="5" t="s">
        <v>11</v>
      </c>
      <c r="G5" s="5" t="s">
        <v>10</v>
      </c>
      <c r="H5" s="5"/>
      <c r="I5" s="5"/>
      <c r="J5" s="17"/>
      <c r="K5" s="21" t="str">
        <f t="shared" ref="K5:K14" si="0"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22</v>
      </c>
      <c r="B6" s="8" t="s">
        <v>157</v>
      </c>
      <c r="C6" s="8" t="s">
        <v>158</v>
      </c>
      <c r="D6" s="8" t="s">
        <v>159</v>
      </c>
      <c r="E6" s="8" t="s">
        <v>160</v>
      </c>
      <c r="F6" s="8" t="s">
        <v>11</v>
      </c>
      <c r="G6" s="8" t="s">
        <v>7</v>
      </c>
      <c r="H6" s="8"/>
      <c r="I6" s="8"/>
      <c r="J6" s="18"/>
      <c r="K6" s="22" t="str">
        <f t="shared" si="0"/>
        <v/>
      </c>
    </row>
    <row r="7" spans="1:11">
      <c r="A7" s="7">
        <v>23</v>
      </c>
      <c r="B7" s="8" t="s">
        <v>162</v>
      </c>
      <c r="C7" s="8" t="s">
        <v>163</v>
      </c>
      <c r="D7" s="8" t="s">
        <v>164</v>
      </c>
      <c r="E7" s="8" t="s">
        <v>129</v>
      </c>
      <c r="F7" s="8" t="s">
        <v>8</v>
      </c>
      <c r="G7" s="8" t="s">
        <v>7</v>
      </c>
      <c r="H7" s="8"/>
      <c r="I7" s="8"/>
      <c r="J7" s="18"/>
      <c r="K7" s="22" t="str">
        <f t="shared" si="0"/>
        <v/>
      </c>
    </row>
    <row r="8" spans="1:11">
      <c r="A8" s="7">
        <v>24</v>
      </c>
      <c r="B8" s="8" t="s">
        <v>166</v>
      </c>
      <c r="C8" s="8" t="s">
        <v>167</v>
      </c>
      <c r="D8" s="8" t="s">
        <v>168</v>
      </c>
      <c r="E8" s="8" t="s">
        <v>169</v>
      </c>
      <c r="F8" s="8" t="s">
        <v>8</v>
      </c>
      <c r="G8" s="8" t="s">
        <v>10</v>
      </c>
      <c r="H8" s="8"/>
      <c r="I8" s="8"/>
      <c r="J8" s="18"/>
      <c r="K8" s="22" t="str">
        <f t="shared" si="0"/>
        <v/>
      </c>
    </row>
    <row r="9" spans="1:11" ht="25">
      <c r="A9" s="7">
        <v>25</v>
      </c>
      <c r="B9" s="8" t="s">
        <v>171</v>
      </c>
      <c r="C9" s="8" t="s">
        <v>172</v>
      </c>
      <c r="D9" s="8" t="s">
        <v>173</v>
      </c>
      <c r="E9" s="8" t="s">
        <v>174</v>
      </c>
      <c r="F9" s="8" t="s">
        <v>11</v>
      </c>
      <c r="G9" s="8" t="s">
        <v>13</v>
      </c>
      <c r="H9" s="8"/>
      <c r="I9" s="8"/>
      <c r="J9" s="18"/>
      <c r="K9" s="22" t="str">
        <f t="shared" si="0"/>
        <v/>
      </c>
    </row>
    <row r="10" spans="1:11">
      <c r="A10" s="7">
        <v>26</v>
      </c>
      <c r="B10" s="8" t="s">
        <v>176</v>
      </c>
      <c r="C10" s="8" t="s">
        <v>177</v>
      </c>
      <c r="D10" s="8" t="s">
        <v>178</v>
      </c>
      <c r="E10" s="8" t="s">
        <v>129</v>
      </c>
      <c r="F10" s="8" t="s">
        <v>8</v>
      </c>
      <c r="G10" s="8" t="s">
        <v>10</v>
      </c>
      <c r="H10" s="8"/>
      <c r="I10" s="8"/>
      <c r="J10" s="18"/>
      <c r="K10" s="22" t="str">
        <f t="shared" si="0"/>
        <v/>
      </c>
    </row>
    <row r="11" spans="1:11">
      <c r="A11" s="7">
        <v>27</v>
      </c>
      <c r="B11" s="8" t="s">
        <v>180</v>
      </c>
      <c r="C11" s="8" t="s">
        <v>181</v>
      </c>
      <c r="D11" s="8" t="s">
        <v>182</v>
      </c>
      <c r="E11" s="8" t="s">
        <v>183</v>
      </c>
      <c r="F11" s="8" t="s">
        <v>11</v>
      </c>
      <c r="G11" s="8" t="s">
        <v>7</v>
      </c>
      <c r="H11" s="8"/>
      <c r="I11" s="8"/>
      <c r="J11" s="18"/>
      <c r="K11" s="22" t="str">
        <f t="shared" si="0"/>
        <v/>
      </c>
    </row>
    <row r="12" spans="1:11">
      <c r="A12" s="7">
        <v>28</v>
      </c>
      <c r="B12" s="8" t="s">
        <v>185</v>
      </c>
      <c r="C12" s="8" t="s">
        <v>186</v>
      </c>
      <c r="D12" s="8" t="s">
        <v>187</v>
      </c>
      <c r="E12" s="8" t="s">
        <v>188</v>
      </c>
      <c r="F12" s="8" t="s">
        <v>11</v>
      </c>
      <c r="G12" s="8" t="s">
        <v>13</v>
      </c>
      <c r="H12" s="8"/>
      <c r="I12" s="8"/>
      <c r="J12" s="18"/>
      <c r="K12" s="22" t="str">
        <f t="shared" si="0"/>
        <v/>
      </c>
    </row>
    <row r="13" spans="1:11">
      <c r="A13" s="7">
        <v>29</v>
      </c>
      <c r="B13" s="8" t="s">
        <v>190</v>
      </c>
      <c r="C13" s="8" t="s">
        <v>191</v>
      </c>
      <c r="D13" s="8" t="s">
        <v>192</v>
      </c>
      <c r="E13" s="8" t="s">
        <v>193</v>
      </c>
      <c r="F13" s="8" t="s">
        <v>14</v>
      </c>
      <c r="G13" s="8" t="s">
        <v>7</v>
      </c>
      <c r="H13" s="8"/>
      <c r="I13" s="8"/>
      <c r="J13" s="18"/>
      <c r="K13" s="22" t="str">
        <f t="shared" si="0"/>
        <v/>
      </c>
    </row>
    <row r="14" spans="1:11">
      <c r="A14" s="10">
        <v>30</v>
      </c>
      <c r="B14" s="11" t="s">
        <v>195</v>
      </c>
      <c r="C14" s="11" t="s">
        <v>196</v>
      </c>
      <c r="D14" s="11" t="s">
        <v>197</v>
      </c>
      <c r="E14" s="11" t="s">
        <v>129</v>
      </c>
      <c r="F14" s="11" t="s">
        <v>11</v>
      </c>
      <c r="G14" s="11" t="s">
        <v>10</v>
      </c>
      <c r="H14" s="11"/>
      <c r="I14" s="11"/>
      <c r="J14" s="19"/>
      <c r="K14" s="23" t="str">
        <f t="shared" si="0"/>
        <v/>
      </c>
    </row>
  </sheetData>
  <mergeCells count="2">
    <mergeCell ref="A1:K2"/>
    <mergeCell ref="A3:K3"/>
  </mergeCells>
  <conditionalFormatting sqref="G5:G14">
    <cfRule type="expression" dxfId="157" priority="11">
      <formula>$G5="Daily"</formula>
    </cfRule>
    <cfRule type="expression" dxfId="156" priority="12">
      <formula>$G5="Weekly"</formula>
    </cfRule>
    <cfRule type="expression" dxfId="155" priority="13">
      <formula>$G5="Monthly"</formula>
    </cfRule>
    <cfRule type="expression" dxfId="154" priority="14">
      <formula>$G5="Quarterly"</formula>
    </cfRule>
    <cfRule type="expression" dxfId="153" priority="15">
      <formula>$G5="Annual"</formula>
    </cfRule>
    <cfRule type="expression" dxfId="152" priority="16">
      <formula>$G5="Shutdown / Turnaround"</formula>
    </cfRule>
  </conditionalFormatting>
  <conditionalFormatting sqref="H5:H14">
    <cfRule type="expression" dxfId="151" priority="1">
      <formula>$H5="OK"</formula>
    </cfRule>
    <cfRule type="expression" dxfId="150" priority="2">
      <formula>$H5="Passed"</formula>
    </cfRule>
    <cfRule type="expression" dxfId="149" priority="3">
      <formula>$H5="Completed"</formula>
    </cfRule>
    <cfRule type="expression" dxfId="148" priority="4">
      <formula>$H5="Closed"</formula>
    </cfRule>
    <cfRule type="expression" dxfId="147" priority="5">
      <formula>$H5="Attention"</formula>
    </cfRule>
    <cfRule type="expression" dxfId="146" priority="6">
      <formula>$H5="Warning"</formula>
    </cfRule>
    <cfRule type="expression" dxfId="145" priority="7">
      <formula>$H5="Failed"</formula>
    </cfRule>
    <cfRule type="expression" dxfId="144" priority="8">
      <formula>$H5="Critical"</formula>
    </cfRule>
    <cfRule type="expression" dxfId="143" priority="9">
      <formula>$H5="Not Applicable"</formula>
    </cfRule>
    <cfRule type="expression" dxfId="142" priority="10">
      <formula>$H5="N/A"</formula>
    </cfRule>
  </conditionalFormatting>
  <conditionalFormatting sqref="K5:K14">
    <cfRule type="expression" dxfId="141" priority="17">
      <formula>AND($K5&lt;TODAY(),$K5&lt;&gt;"",NOT(OR($H5="OK",$H5="Passed",$H5="Completed",$H5="Closed",$H5="N/A",$H5="Not Applicable")))</formula>
    </cfRule>
    <cfRule type="expression" dxfId="140" priority="18">
      <formula>AND($K5&gt;=TODAY(),$K5&lt;&gt;"",$K5&lt;=TODAY()+7)</formula>
    </cfRule>
  </conditionalFormatting>
  <dataValidations count="1">
    <dataValidation type="list" allowBlank="1" sqref="H5:H14" xr:uid="{00000000-0002-0000-05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workbookViewId="0">
      <selection sqref="A1:K2"/>
    </sheetView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21" t="s">
        <v>385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28" t="s">
        <v>46</v>
      </c>
      <c r="B4" s="29" t="s">
        <v>47</v>
      </c>
      <c r="C4" s="29" t="s">
        <v>48</v>
      </c>
      <c r="D4" s="29" t="s">
        <v>49</v>
      </c>
      <c r="E4" s="29" t="s">
        <v>50</v>
      </c>
      <c r="F4" s="29" t="s">
        <v>51</v>
      </c>
      <c r="G4" s="29" t="s">
        <v>2</v>
      </c>
      <c r="H4" s="29" t="s">
        <v>0</v>
      </c>
      <c r="I4" s="29" t="s">
        <v>52</v>
      </c>
      <c r="J4" s="29" t="s">
        <v>54</v>
      </c>
      <c r="K4" s="30" t="s">
        <v>55</v>
      </c>
    </row>
    <row r="5" spans="1:11">
      <c r="A5" s="4">
        <v>31</v>
      </c>
      <c r="B5" s="5" t="s">
        <v>199</v>
      </c>
      <c r="C5" s="5" t="s">
        <v>200</v>
      </c>
      <c r="D5" s="5" t="s">
        <v>201</v>
      </c>
      <c r="E5" s="5" t="s">
        <v>202</v>
      </c>
      <c r="F5" s="5" t="s">
        <v>11</v>
      </c>
      <c r="G5" s="5" t="s">
        <v>13</v>
      </c>
      <c r="H5" s="5"/>
      <c r="I5" s="5"/>
      <c r="J5" s="17"/>
      <c r="K5" s="21" t="str">
        <f t="shared" ref="K5:K14" si="0"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32</v>
      </c>
      <c r="B6" s="8" t="s">
        <v>204</v>
      </c>
      <c r="C6" s="8" t="s">
        <v>205</v>
      </c>
      <c r="D6" s="8" t="s">
        <v>206</v>
      </c>
      <c r="E6" s="8" t="s">
        <v>207</v>
      </c>
      <c r="F6" s="8" t="s">
        <v>14</v>
      </c>
      <c r="G6" s="8" t="s">
        <v>13</v>
      </c>
      <c r="H6" s="8"/>
      <c r="I6" s="8"/>
      <c r="J6" s="18"/>
      <c r="K6" s="22" t="str">
        <f t="shared" si="0"/>
        <v/>
      </c>
    </row>
    <row r="7" spans="1:11">
      <c r="A7" s="7">
        <v>33</v>
      </c>
      <c r="B7" s="8" t="s">
        <v>209</v>
      </c>
      <c r="C7" s="8" t="s">
        <v>210</v>
      </c>
      <c r="D7" s="8" t="s">
        <v>211</v>
      </c>
      <c r="E7" s="8" t="s">
        <v>212</v>
      </c>
      <c r="F7" s="8" t="s">
        <v>11</v>
      </c>
      <c r="G7" s="8" t="s">
        <v>13</v>
      </c>
      <c r="H7" s="8"/>
      <c r="I7" s="8"/>
      <c r="J7" s="18"/>
      <c r="K7" s="22" t="str">
        <f t="shared" si="0"/>
        <v/>
      </c>
    </row>
    <row r="8" spans="1:11">
      <c r="A8" s="7">
        <v>34</v>
      </c>
      <c r="B8" s="8" t="s">
        <v>214</v>
      </c>
      <c r="C8" s="8" t="s">
        <v>215</v>
      </c>
      <c r="D8" s="8" t="s">
        <v>216</v>
      </c>
      <c r="E8" s="8" t="s">
        <v>188</v>
      </c>
      <c r="F8" s="8" t="s">
        <v>11</v>
      </c>
      <c r="G8" s="8" t="s">
        <v>10</v>
      </c>
      <c r="H8" s="8"/>
      <c r="I8" s="8"/>
      <c r="J8" s="18"/>
      <c r="K8" s="22" t="str">
        <f t="shared" si="0"/>
        <v/>
      </c>
    </row>
    <row r="9" spans="1:11">
      <c r="A9" s="7">
        <v>35</v>
      </c>
      <c r="B9" s="8" t="s">
        <v>218</v>
      </c>
      <c r="C9" s="8" t="s">
        <v>219</v>
      </c>
      <c r="D9" s="8" t="s">
        <v>220</v>
      </c>
      <c r="E9" s="8" t="s">
        <v>221</v>
      </c>
      <c r="F9" s="8" t="s">
        <v>5</v>
      </c>
      <c r="G9" s="8" t="s">
        <v>13</v>
      </c>
      <c r="H9" s="8"/>
      <c r="I9" s="8"/>
      <c r="J9" s="18"/>
      <c r="K9" s="22" t="str">
        <f t="shared" si="0"/>
        <v/>
      </c>
    </row>
    <row r="10" spans="1:11">
      <c r="A10" s="7">
        <v>36</v>
      </c>
      <c r="B10" s="8" t="s">
        <v>223</v>
      </c>
      <c r="C10" s="8" t="s">
        <v>224</v>
      </c>
      <c r="D10" s="8" t="s">
        <v>114</v>
      </c>
      <c r="E10" s="8" t="s">
        <v>225</v>
      </c>
      <c r="F10" s="8" t="s">
        <v>14</v>
      </c>
      <c r="G10" s="8" t="s">
        <v>13</v>
      </c>
      <c r="H10" s="8"/>
      <c r="I10" s="8"/>
      <c r="J10" s="18"/>
      <c r="K10" s="22" t="str">
        <f t="shared" si="0"/>
        <v/>
      </c>
    </row>
    <row r="11" spans="1:11">
      <c r="A11" s="7">
        <v>37</v>
      </c>
      <c r="B11" s="8" t="s">
        <v>198</v>
      </c>
      <c r="C11" s="8" t="s">
        <v>227</v>
      </c>
      <c r="D11" s="8" t="s">
        <v>228</v>
      </c>
      <c r="E11" s="8" t="s">
        <v>188</v>
      </c>
      <c r="F11" s="8" t="s">
        <v>17</v>
      </c>
      <c r="G11" s="8" t="s">
        <v>13</v>
      </c>
      <c r="H11" s="8"/>
      <c r="I11" s="8"/>
      <c r="J11" s="18"/>
      <c r="K11" s="22" t="str">
        <f t="shared" si="0"/>
        <v/>
      </c>
    </row>
    <row r="12" spans="1:11">
      <c r="A12" s="7">
        <v>38</v>
      </c>
      <c r="B12" s="8" t="s">
        <v>230</v>
      </c>
      <c r="C12" s="8" t="s">
        <v>231</v>
      </c>
      <c r="D12" s="8" t="s">
        <v>232</v>
      </c>
      <c r="E12" s="8" t="s">
        <v>129</v>
      </c>
      <c r="F12" s="8" t="s">
        <v>11</v>
      </c>
      <c r="G12" s="8" t="s">
        <v>10</v>
      </c>
      <c r="H12" s="8"/>
      <c r="I12" s="8"/>
      <c r="J12" s="18"/>
      <c r="K12" s="22" t="str">
        <f t="shared" si="0"/>
        <v/>
      </c>
    </row>
    <row r="13" spans="1:11">
      <c r="A13" s="7">
        <v>39</v>
      </c>
      <c r="B13" s="8" t="s">
        <v>234</v>
      </c>
      <c r="C13" s="8" t="s">
        <v>235</v>
      </c>
      <c r="D13" s="8" t="s">
        <v>236</v>
      </c>
      <c r="E13" s="8" t="s">
        <v>237</v>
      </c>
      <c r="F13" s="8" t="s">
        <v>14</v>
      </c>
      <c r="G13" s="8" t="s">
        <v>10</v>
      </c>
      <c r="H13" s="8"/>
      <c r="I13" s="8"/>
      <c r="J13" s="18"/>
      <c r="K13" s="22" t="str">
        <f t="shared" si="0"/>
        <v/>
      </c>
    </row>
    <row r="14" spans="1:11">
      <c r="A14" s="10">
        <v>40</v>
      </c>
      <c r="B14" s="11" t="s">
        <v>239</v>
      </c>
      <c r="C14" s="11" t="s">
        <v>240</v>
      </c>
      <c r="D14" s="11" t="s">
        <v>241</v>
      </c>
      <c r="E14" s="11" t="s">
        <v>129</v>
      </c>
      <c r="F14" s="11" t="s">
        <v>5</v>
      </c>
      <c r="G14" s="11" t="s">
        <v>13</v>
      </c>
      <c r="H14" s="11"/>
      <c r="I14" s="11"/>
      <c r="J14" s="19"/>
      <c r="K14" s="23" t="str">
        <f t="shared" si="0"/>
        <v/>
      </c>
    </row>
  </sheetData>
  <mergeCells count="2">
    <mergeCell ref="A1:K2"/>
    <mergeCell ref="A3:K3"/>
  </mergeCells>
  <conditionalFormatting sqref="G5:G14">
    <cfRule type="expression" dxfId="139" priority="11">
      <formula>$G5="Daily"</formula>
    </cfRule>
    <cfRule type="expression" dxfId="138" priority="12">
      <formula>$G5="Weekly"</formula>
    </cfRule>
    <cfRule type="expression" dxfId="137" priority="13">
      <formula>$G5="Monthly"</formula>
    </cfRule>
    <cfRule type="expression" dxfId="136" priority="14">
      <formula>$G5="Quarterly"</formula>
    </cfRule>
    <cfRule type="expression" dxfId="135" priority="15">
      <formula>$G5="Annual"</formula>
    </cfRule>
    <cfRule type="expression" dxfId="134" priority="16">
      <formula>$G5="Shutdown / Turnaround"</formula>
    </cfRule>
  </conditionalFormatting>
  <conditionalFormatting sqref="H5:H14">
    <cfRule type="expression" dxfId="133" priority="1">
      <formula>$H5="OK"</formula>
    </cfRule>
    <cfRule type="expression" dxfId="132" priority="2">
      <formula>$H5="Passed"</formula>
    </cfRule>
    <cfRule type="expression" dxfId="131" priority="3">
      <formula>$H5="Completed"</formula>
    </cfRule>
    <cfRule type="expression" dxfId="130" priority="4">
      <formula>$H5="Closed"</formula>
    </cfRule>
    <cfRule type="expression" dxfId="129" priority="5">
      <formula>$H5="Attention"</formula>
    </cfRule>
    <cfRule type="expression" dxfId="128" priority="6">
      <formula>$H5="Warning"</formula>
    </cfRule>
    <cfRule type="expression" dxfId="127" priority="7">
      <formula>$H5="Failed"</formula>
    </cfRule>
    <cfRule type="expression" dxfId="126" priority="8">
      <formula>$H5="Critical"</formula>
    </cfRule>
    <cfRule type="expression" dxfId="125" priority="9">
      <formula>$H5="Not Applicable"</formula>
    </cfRule>
    <cfRule type="expression" dxfId="124" priority="10">
      <formula>$H5="N/A"</formula>
    </cfRule>
  </conditionalFormatting>
  <conditionalFormatting sqref="K5:K14">
    <cfRule type="expression" dxfId="123" priority="17">
      <formula>AND($K5&lt;TODAY(),$K5&lt;&gt;"",NOT(OR($H5="OK",$H5="Passed",$H5="Completed",$H5="Closed",$H5="N/A",$H5="Not Applicable")))</formula>
    </cfRule>
    <cfRule type="expression" dxfId="122" priority="18">
      <formula>AND($K5&gt;=TODAY(),$K5&lt;&gt;"",$K5&lt;=TODAY()+7)</formula>
    </cfRule>
  </conditionalFormatting>
  <dataValidations count="1">
    <dataValidation type="list" allowBlank="1" sqref="H5:H14" xr:uid="{00000000-0002-0000-06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"/>
  <sheetViews>
    <sheetView workbookViewId="0">
      <selection sqref="A1:K2"/>
    </sheetView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27" t="s">
        <v>386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1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2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31" t="s">
        <v>46</v>
      </c>
      <c r="B4" s="32" t="s">
        <v>47</v>
      </c>
      <c r="C4" s="32" t="s">
        <v>48</v>
      </c>
      <c r="D4" s="32" t="s">
        <v>49</v>
      </c>
      <c r="E4" s="32" t="s">
        <v>50</v>
      </c>
      <c r="F4" s="32" t="s">
        <v>51</v>
      </c>
      <c r="G4" s="32" t="s">
        <v>2</v>
      </c>
      <c r="H4" s="32" t="s">
        <v>0</v>
      </c>
      <c r="I4" s="32" t="s">
        <v>52</v>
      </c>
      <c r="J4" s="32" t="s">
        <v>54</v>
      </c>
      <c r="K4" s="33" t="s">
        <v>55</v>
      </c>
    </row>
    <row r="5" spans="1:11">
      <c r="A5" s="4">
        <v>41</v>
      </c>
      <c r="B5" s="5" t="s">
        <v>242</v>
      </c>
      <c r="C5" s="5" t="s">
        <v>243</v>
      </c>
      <c r="D5" s="5" t="s">
        <v>244</v>
      </c>
      <c r="E5" s="5" t="s">
        <v>245</v>
      </c>
      <c r="F5" s="5" t="s">
        <v>5</v>
      </c>
      <c r="G5" s="5" t="s">
        <v>13</v>
      </c>
      <c r="H5" s="5"/>
      <c r="I5" s="5"/>
      <c r="J5" s="17"/>
      <c r="K5" s="21" t="str">
        <f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42</v>
      </c>
      <c r="B6" s="8" t="s">
        <v>247</v>
      </c>
      <c r="C6" s="8" t="s">
        <v>248</v>
      </c>
      <c r="D6" s="8" t="s">
        <v>249</v>
      </c>
      <c r="E6" s="8" t="s">
        <v>250</v>
      </c>
      <c r="F6" s="8" t="s">
        <v>5</v>
      </c>
      <c r="G6" s="8" t="s">
        <v>10</v>
      </c>
      <c r="H6" s="8"/>
      <c r="I6" s="8"/>
      <c r="J6" s="18"/>
      <c r="K6" s="22" t="str">
        <f>IF($J6="","",IF($G6="Daily",$J6+1,IF($G6="Weekly",$J6+7,IF($G6="Monthly",DATE(YEAR($J6),MONTH($J6)+1,DAY($J6)),IF($G6="Quarterly",DATE(YEAR($J6),MONTH($J6)+3,DAY($J6)),IF($G6="Annual",DATE(YEAR($J6),MONTH($J6)+12,DAY($J6)),""))))))</f>
        <v/>
      </c>
    </row>
    <row r="7" spans="1:11">
      <c r="A7" s="7">
        <v>43</v>
      </c>
      <c r="B7" s="8" t="s">
        <v>252</v>
      </c>
      <c r="C7" s="8" t="s">
        <v>253</v>
      </c>
      <c r="D7" s="8" t="s">
        <v>254</v>
      </c>
      <c r="E7" s="8" t="s">
        <v>86</v>
      </c>
      <c r="F7" s="8" t="s">
        <v>5</v>
      </c>
      <c r="G7" s="8" t="s">
        <v>10</v>
      </c>
      <c r="H7" s="8"/>
      <c r="I7" s="8"/>
      <c r="J7" s="18"/>
      <c r="K7" s="22" t="str">
        <f>IF($J7="","",IF($G7="Daily",$J7+1,IF($G7="Weekly",$J7+7,IF($G7="Monthly",DATE(YEAR($J7),MONTH($J7)+1,DAY($J7)),IF($G7="Quarterly",DATE(YEAR($J7),MONTH($J7)+3,DAY($J7)),IF($G7="Annual",DATE(YEAR($J7),MONTH($J7)+12,DAY($J7)),""))))))</f>
        <v/>
      </c>
    </row>
    <row r="8" spans="1:11">
      <c r="A8" s="7">
        <v>44</v>
      </c>
      <c r="B8" s="8" t="s">
        <v>256</v>
      </c>
      <c r="C8" s="8" t="s">
        <v>257</v>
      </c>
      <c r="D8" s="8" t="s">
        <v>258</v>
      </c>
      <c r="E8" s="8" t="s">
        <v>259</v>
      </c>
      <c r="F8" s="8" t="s">
        <v>8</v>
      </c>
      <c r="G8" s="8" t="s">
        <v>7</v>
      </c>
      <c r="H8" s="8"/>
      <c r="I8" s="8"/>
      <c r="J8" s="18"/>
      <c r="K8" s="22" t="str">
        <f>IF($J8="","",IF($G8="Daily",$J8+1,IF($G8="Weekly",$J8+7,IF($G8="Monthly",DATE(YEAR($J8),MONTH($J8)+1,DAY($J8)),IF($G8="Quarterly",DATE(YEAR($J8),MONTH($J8)+3,DAY($J8)),IF($G8="Annual",DATE(YEAR($J8),MONTH($J8)+12,DAY($J8)),""))))))</f>
        <v/>
      </c>
    </row>
    <row r="9" spans="1:11" ht="25">
      <c r="A9" s="10">
        <v>45</v>
      </c>
      <c r="B9" s="11" t="s">
        <v>261</v>
      </c>
      <c r="C9" s="11" t="s">
        <v>262</v>
      </c>
      <c r="D9" s="11" t="s">
        <v>263</v>
      </c>
      <c r="E9" s="11" t="s">
        <v>264</v>
      </c>
      <c r="F9" s="11" t="s">
        <v>8</v>
      </c>
      <c r="G9" s="11" t="s">
        <v>10</v>
      </c>
      <c r="H9" s="11"/>
      <c r="I9" s="11"/>
      <c r="J9" s="19"/>
      <c r="K9" s="23" t="str">
        <f>IF($J9="","",IF($G9="Daily",$J9+1,IF($G9="Weekly",$J9+7,IF($G9="Monthly",DATE(YEAR($J9),MONTH($J9)+1,DAY($J9)),IF($G9="Quarterly",DATE(YEAR($J9),MONTH($J9)+3,DAY($J9)),IF($G9="Annual",DATE(YEAR($J9),MONTH($J9)+12,DAY($J9)),""))))))</f>
        <v/>
      </c>
    </row>
  </sheetData>
  <mergeCells count="2">
    <mergeCell ref="A1:K2"/>
    <mergeCell ref="A3:K3"/>
  </mergeCells>
  <conditionalFormatting sqref="G5:G9">
    <cfRule type="expression" dxfId="121" priority="11">
      <formula>$G5="Daily"</formula>
    </cfRule>
    <cfRule type="expression" dxfId="120" priority="12">
      <formula>$G5="Weekly"</formula>
    </cfRule>
    <cfRule type="expression" dxfId="119" priority="13">
      <formula>$G5="Monthly"</formula>
    </cfRule>
    <cfRule type="expression" dxfId="118" priority="14">
      <formula>$G5="Quarterly"</formula>
    </cfRule>
    <cfRule type="expression" dxfId="117" priority="15">
      <formula>$G5="Annual"</formula>
    </cfRule>
    <cfRule type="expression" dxfId="116" priority="16">
      <formula>$G5="Shutdown / Turnaround"</formula>
    </cfRule>
  </conditionalFormatting>
  <conditionalFormatting sqref="H5:H9">
    <cfRule type="expression" dxfId="115" priority="1">
      <formula>$H5="OK"</formula>
    </cfRule>
    <cfRule type="expression" dxfId="114" priority="2">
      <formula>$H5="Passed"</formula>
    </cfRule>
    <cfRule type="expression" dxfId="113" priority="3">
      <formula>$H5="Completed"</formula>
    </cfRule>
    <cfRule type="expression" dxfId="112" priority="4">
      <formula>$H5="Closed"</formula>
    </cfRule>
    <cfRule type="expression" dxfId="111" priority="5">
      <formula>$H5="Attention"</formula>
    </cfRule>
    <cfRule type="expression" dxfId="110" priority="6">
      <formula>$H5="Warning"</formula>
    </cfRule>
    <cfRule type="expression" dxfId="109" priority="7">
      <formula>$H5="Failed"</formula>
    </cfRule>
    <cfRule type="expression" dxfId="108" priority="8">
      <formula>$H5="Critical"</formula>
    </cfRule>
    <cfRule type="expression" dxfId="107" priority="9">
      <formula>$H5="Not Applicable"</formula>
    </cfRule>
    <cfRule type="expression" dxfId="106" priority="10">
      <formula>$H5="N/A"</formula>
    </cfRule>
  </conditionalFormatting>
  <conditionalFormatting sqref="K5:K9">
    <cfRule type="expression" dxfId="105" priority="17">
      <formula>AND($K5&lt;TODAY(),$K5&lt;&gt;"",NOT(OR($H5="OK",$H5="Passed",$H5="Completed",$H5="Closed",$H5="N/A",$H5="Not Applicable")))</formula>
    </cfRule>
    <cfRule type="expression" dxfId="104" priority="18">
      <formula>AND($K5&gt;=TODAY(),$K5&lt;&gt;"",$K5&lt;=TODAY()+7)</formula>
    </cfRule>
  </conditionalFormatting>
  <dataValidations count="1">
    <dataValidation type="list" allowBlank="1" sqref="H5:H9" xr:uid="{00000000-0002-0000-07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"/>
  <sheetViews>
    <sheetView workbookViewId="0">
      <selection sqref="A1:K2"/>
    </sheetView>
  </sheetViews>
  <sheetFormatPr defaultRowHeight="14"/>
  <cols>
    <col min="1" max="1" width="8" customWidth="1"/>
    <col min="2" max="2" width="24" customWidth="1"/>
    <col min="3" max="3" width="18" customWidth="1"/>
    <col min="4" max="4" width="34" customWidth="1"/>
    <col min="5" max="5" width="28" customWidth="1"/>
    <col min="6" max="6" width="20" customWidth="1"/>
    <col min="7" max="7" width="18" customWidth="1"/>
    <col min="8" max="8" width="14" customWidth="1"/>
    <col min="9" max="9" width="22" customWidth="1"/>
    <col min="10" max="11" width="14" customWidth="1"/>
  </cols>
  <sheetData>
    <row r="1" spans="1:11">
      <c r="A1" s="109" t="s">
        <v>387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>
      <c r="A3" s="106" t="s">
        <v>382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15" t="s">
        <v>46</v>
      </c>
      <c r="B4" s="20" t="s">
        <v>47</v>
      </c>
      <c r="C4" s="20" t="s">
        <v>48</v>
      </c>
      <c r="D4" s="20" t="s">
        <v>49</v>
      </c>
      <c r="E4" s="20" t="s">
        <v>50</v>
      </c>
      <c r="F4" s="20" t="s">
        <v>51</v>
      </c>
      <c r="G4" s="20" t="s">
        <v>2</v>
      </c>
      <c r="H4" s="20" t="s">
        <v>0</v>
      </c>
      <c r="I4" s="20" t="s">
        <v>52</v>
      </c>
      <c r="J4" s="20" t="s">
        <v>54</v>
      </c>
      <c r="K4" s="16" t="s">
        <v>55</v>
      </c>
    </row>
    <row r="5" spans="1:11">
      <c r="A5" s="4">
        <v>46</v>
      </c>
      <c r="B5" s="5" t="s">
        <v>266</v>
      </c>
      <c r="C5" s="5" t="s">
        <v>267</v>
      </c>
      <c r="D5" s="5" t="s">
        <v>268</v>
      </c>
      <c r="E5" s="5" t="s">
        <v>269</v>
      </c>
      <c r="F5" s="5" t="s">
        <v>5</v>
      </c>
      <c r="G5" s="5" t="s">
        <v>13</v>
      </c>
      <c r="H5" s="5"/>
      <c r="I5" s="5"/>
      <c r="J5" s="17"/>
      <c r="K5" s="21" t="str">
        <f>IF($J5="","",IF($G5="Daily",$J5+1,IF($G5="Weekly",$J5+7,IF($G5="Monthly",DATE(YEAR($J5),MONTH($J5)+1,DAY($J5)),IF($G5="Quarterly",DATE(YEAR($J5),MONTH($J5)+3,DAY($J5)),IF($G5="Annual",DATE(YEAR($J5),MONTH($J5)+12,DAY($J5)),""))))))</f>
        <v/>
      </c>
    </row>
    <row r="6" spans="1:11">
      <c r="A6" s="7">
        <v>47</v>
      </c>
      <c r="B6" s="8" t="s">
        <v>271</v>
      </c>
      <c r="C6" s="8" t="s">
        <v>272</v>
      </c>
      <c r="D6" s="8" t="s">
        <v>273</v>
      </c>
      <c r="E6" s="8" t="s">
        <v>274</v>
      </c>
      <c r="F6" s="8" t="s">
        <v>11</v>
      </c>
      <c r="G6" s="8" t="s">
        <v>13</v>
      </c>
      <c r="H6" s="8"/>
      <c r="I6" s="8"/>
      <c r="J6" s="18"/>
      <c r="K6" s="22" t="str">
        <f>IF($J6="","",IF($G6="Daily",$J6+1,IF($G6="Weekly",$J6+7,IF($G6="Monthly",DATE(YEAR($J6),MONTH($J6)+1,DAY($J6)),IF($G6="Quarterly",DATE(YEAR($J6),MONTH($J6)+3,DAY($J6)),IF($G6="Annual",DATE(YEAR($J6),MONTH($J6)+12,DAY($J6)),""))))))</f>
        <v/>
      </c>
    </row>
    <row r="7" spans="1:11">
      <c r="A7" s="7">
        <v>48</v>
      </c>
      <c r="B7" s="8" t="s">
        <v>276</v>
      </c>
      <c r="C7" s="8" t="s">
        <v>277</v>
      </c>
      <c r="D7" s="8" t="s">
        <v>278</v>
      </c>
      <c r="E7" s="8" t="s">
        <v>279</v>
      </c>
      <c r="F7" s="8" t="s">
        <v>8</v>
      </c>
      <c r="G7" s="8" t="s">
        <v>10</v>
      </c>
      <c r="H7" s="8"/>
      <c r="I7" s="8"/>
      <c r="J7" s="18"/>
      <c r="K7" s="22" t="str">
        <f>IF($J7="","",IF($G7="Daily",$J7+1,IF($G7="Weekly",$J7+7,IF($G7="Monthly",DATE(YEAR($J7),MONTH($J7)+1,DAY($J7)),IF($G7="Quarterly",DATE(YEAR($J7),MONTH($J7)+3,DAY($J7)),IF($G7="Annual",DATE(YEAR($J7),MONTH($J7)+12,DAY($J7)),""))))))</f>
        <v/>
      </c>
    </row>
    <row r="8" spans="1:11">
      <c r="A8" s="7">
        <v>49</v>
      </c>
      <c r="B8" s="8" t="s">
        <v>281</v>
      </c>
      <c r="C8" s="8" t="s">
        <v>282</v>
      </c>
      <c r="D8" s="8" t="s">
        <v>283</v>
      </c>
      <c r="E8" s="8" t="s">
        <v>284</v>
      </c>
      <c r="F8" s="8" t="s">
        <v>14</v>
      </c>
      <c r="G8" s="8" t="s">
        <v>13</v>
      </c>
      <c r="H8" s="8"/>
      <c r="I8" s="8"/>
      <c r="J8" s="18"/>
      <c r="K8" s="22" t="str">
        <f>IF($J8="","",IF($G8="Daily",$J8+1,IF($G8="Weekly",$J8+7,IF($G8="Monthly",DATE(YEAR($J8),MONTH($J8)+1,DAY($J8)),IF($G8="Quarterly",DATE(YEAR($J8),MONTH($J8)+3,DAY($J8)),IF($G8="Annual",DATE(YEAR($J8),MONTH($J8)+12,DAY($J8)),""))))))</f>
        <v/>
      </c>
    </row>
    <row r="9" spans="1:11" ht="25">
      <c r="A9" s="10">
        <v>50</v>
      </c>
      <c r="B9" s="11" t="s">
        <v>286</v>
      </c>
      <c r="C9" s="11" t="s">
        <v>287</v>
      </c>
      <c r="D9" s="11" t="s">
        <v>288</v>
      </c>
      <c r="E9" s="11" t="s">
        <v>289</v>
      </c>
      <c r="F9" s="11" t="s">
        <v>8</v>
      </c>
      <c r="G9" s="11" t="s">
        <v>10</v>
      </c>
      <c r="H9" s="11"/>
      <c r="I9" s="11"/>
      <c r="J9" s="19"/>
      <c r="K9" s="23" t="str">
        <f>IF($J9="","",IF($G9="Daily",$J9+1,IF($G9="Weekly",$J9+7,IF($G9="Monthly",DATE(YEAR($J9),MONTH($J9)+1,DAY($J9)),IF($G9="Quarterly",DATE(YEAR($J9),MONTH($J9)+3,DAY($J9)),IF($G9="Annual",DATE(YEAR($J9),MONTH($J9)+12,DAY($J9)),""))))))</f>
        <v/>
      </c>
    </row>
  </sheetData>
  <mergeCells count="2">
    <mergeCell ref="A1:K2"/>
    <mergeCell ref="A3:K3"/>
  </mergeCells>
  <conditionalFormatting sqref="G5:G9">
    <cfRule type="expression" dxfId="103" priority="11">
      <formula>$G5="Daily"</formula>
    </cfRule>
    <cfRule type="expression" dxfId="102" priority="12">
      <formula>$G5="Weekly"</formula>
    </cfRule>
    <cfRule type="expression" dxfId="101" priority="13">
      <formula>$G5="Monthly"</formula>
    </cfRule>
    <cfRule type="expression" dxfId="100" priority="14">
      <formula>$G5="Quarterly"</formula>
    </cfRule>
    <cfRule type="expression" dxfId="99" priority="15">
      <formula>$G5="Annual"</formula>
    </cfRule>
    <cfRule type="expression" dxfId="98" priority="16">
      <formula>$G5="Shutdown / Turnaround"</formula>
    </cfRule>
  </conditionalFormatting>
  <conditionalFormatting sqref="H5:H9">
    <cfRule type="expression" dxfId="97" priority="1">
      <formula>$H5="OK"</formula>
    </cfRule>
    <cfRule type="expression" dxfId="96" priority="2">
      <formula>$H5="Passed"</formula>
    </cfRule>
    <cfRule type="expression" dxfId="95" priority="3">
      <formula>$H5="Completed"</formula>
    </cfRule>
    <cfRule type="expression" dxfId="94" priority="4">
      <formula>$H5="Closed"</formula>
    </cfRule>
    <cfRule type="expression" dxfId="93" priority="5">
      <formula>$H5="Attention"</formula>
    </cfRule>
    <cfRule type="expression" dxfId="92" priority="6">
      <formula>$H5="Warning"</formula>
    </cfRule>
    <cfRule type="expression" dxfId="91" priority="7">
      <formula>$H5="Failed"</formula>
    </cfRule>
    <cfRule type="expression" dxfId="90" priority="8">
      <formula>$H5="Critical"</formula>
    </cfRule>
    <cfRule type="expression" dxfId="89" priority="9">
      <formula>$H5="Not Applicable"</formula>
    </cfRule>
    <cfRule type="expression" dxfId="88" priority="10">
      <formula>$H5="N/A"</formula>
    </cfRule>
  </conditionalFormatting>
  <conditionalFormatting sqref="K5:K9">
    <cfRule type="expression" dxfId="87" priority="17">
      <formula>AND($K5&lt;TODAY(),$K5&lt;&gt;"",NOT(OR($H5="OK",$H5="Passed",$H5="Completed",$H5="Closed",$H5="N/A",$H5="Not Applicable")))</formula>
    </cfRule>
    <cfRule type="expression" dxfId="86" priority="18">
      <formula>AND($K5&gt;=TODAY(),$K5&lt;&gt;"",$K5&lt;=TODAY()+7)</formula>
    </cfRule>
  </conditionalFormatting>
  <dataValidations count="1">
    <dataValidation type="list" allowBlank="1" sqref="H5:H9" xr:uid="{00000000-0002-0000-0800-000000000000}">
      <formula1>",OK,Passed,Attention,Warning,Failed,Critical,Completed,Closed,Not Applicable"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Dashboard</vt:lpstr>
      <vt:lpstr>Master Checklist</vt:lpstr>
      <vt:lpstr>Lists</vt:lpstr>
      <vt:lpstr>Section A - SIS Health</vt:lpstr>
      <vt:lpstr>Section B - PLC Solver</vt:lpstr>
      <vt:lpstr>Section C - Field Instruments</vt:lpstr>
      <vt:lpstr>Section D - Final Elements</vt:lpstr>
      <vt:lpstr>Section E - Bypass Mgmt</vt:lpstr>
      <vt:lpstr>Section F - UPS Power</vt:lpstr>
      <vt:lpstr>Section G - Network</vt:lpstr>
      <vt:lpstr>Section H - Panel Env</vt:lpstr>
      <vt:lpstr>Section I - Compliance</vt:lpstr>
      <vt:lpstr>Section J - Ops Practice</vt:lpstr>
      <vt:lpstr>Corrective Actions</vt:lpstr>
      <vt:lpstr>Frequency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</dc:creator>
  <cp:lastModifiedBy>Sundareswaran Iyalunaidu</cp:lastModifiedBy>
  <cp:lastPrinted>2026-05-19T06:48:12Z</cp:lastPrinted>
  <dcterms:created xsi:type="dcterms:W3CDTF">2026-05-19T06:24:43Z</dcterms:created>
  <dcterms:modified xsi:type="dcterms:W3CDTF">2026-05-19T06:48:23Z</dcterms:modified>
</cp:coreProperties>
</file>